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13200" windowHeight="9324" tabRatio="927" activeTab="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6" i="10" l="1"/>
  <c r="D8" i="10" s="1"/>
  <c r="D12" i="13"/>
  <c r="F10" i="15"/>
  <c r="E10" i="15"/>
  <c r="F9" i="15"/>
  <c r="E9" i="15"/>
  <c r="F8" i="15"/>
  <c r="E8" i="15"/>
  <c r="F7" i="15"/>
  <c r="E7" i="15"/>
  <c r="F6" i="15"/>
  <c r="E6" i="15"/>
  <c r="E5" i="15"/>
  <c r="F5" i="15"/>
  <c r="F4" i="15"/>
  <c r="E4" i="15"/>
  <c r="E3" i="15"/>
  <c r="D28" i="10"/>
  <c r="G15" i="11"/>
  <c r="D15" i="11"/>
  <c r="D7" i="11"/>
  <c r="G7" i="11"/>
  <c r="D15" i="1"/>
  <c r="D7" i="1"/>
  <c r="G7" i="1"/>
  <c r="G15" i="16"/>
  <c r="F7" i="19"/>
  <c r="F6" i="19"/>
  <c r="F5" i="19"/>
  <c r="F4" i="19"/>
  <c r="F3" i="19"/>
  <c r="F29" i="13" l="1"/>
  <c r="F28" i="13"/>
  <c r="D7" i="16"/>
  <c r="D36" i="10" l="1"/>
  <c r="G51" i="16"/>
  <c r="G7" i="19"/>
  <c r="F6" i="10"/>
  <c r="J43" i="19"/>
  <c r="F35" i="13"/>
  <c r="G6" i="19"/>
  <c r="G5" i="19"/>
  <c r="G4" i="19"/>
  <c r="G3" i="19"/>
  <c r="F3" i="15"/>
  <c r="D51" i="16"/>
  <c r="D39" i="16"/>
  <c r="D29" i="15"/>
  <c r="D28" i="15"/>
  <c r="C36" i="15" s="1"/>
  <c r="D11" i="10"/>
  <c r="E31" i="13"/>
  <c r="C33" i="15" l="1"/>
  <c r="C37" i="15"/>
  <c r="C32" i="15"/>
  <c r="F31" i="13"/>
  <c r="F33" i="13" s="1"/>
  <c r="F37" i="13"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<sst xmlns="http://schemas.openxmlformats.org/spreadsheetml/2006/main" count="312" uniqueCount="210">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</sst>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5"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amily val="2"/>
    </font>
    <font>
      <sz val="12"/>
      <color rgb="FF1E1E1E"/>
      <name val="Segoe UI"/>
      <family val="2"/>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1">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165" fontId="12" fillId="0" borderId="0" applyFont="0" applyFill="0" applyBorder="0" applyAlignment="0" applyProtection="0"/>
    <xf numFmtId="164" fontId="12" fillId="0" borderId="0" applyFont="0" applyFill="0" applyBorder="0" applyAlignment="0" applyProtection="0"/>
    <xf numFmtId="44" fontId="12" fillId="0" borderId="0" applyFont="0" applyFill="0" applyBorder="0" applyAlignment="0" applyProtection="0"/>
    <xf numFmtId="42"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3" applyNumberFormat="0" applyFill="0" applyAlignment="0" applyProtection="0"/>
    <xf numFmtId="0" fontId="32" fillId="0" borderId="14" applyNumberFormat="0" applyFill="0" applyAlignment="0" applyProtection="0"/>
    <xf numFmtId="0" fontId="33" fillId="0" borderId="15"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6" applyNumberFormat="0" applyAlignment="0" applyProtection="0"/>
    <xf numFmtId="0" fontId="38" fillId="11" borderId="17" applyNumberFormat="0" applyAlignment="0" applyProtection="0"/>
    <xf numFmtId="0" fontId="39" fillId="11" borderId="16" applyNumberFormat="0" applyAlignment="0" applyProtection="0"/>
    <xf numFmtId="0" fontId="40" fillId="0" borderId="18" applyNumberFormat="0" applyFill="0" applyAlignment="0" applyProtection="0"/>
    <xf numFmtId="0" fontId="14" fillId="12" borderId="19"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0"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09">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4" borderId="5" xfId="16" applyBorder="1" applyAlignment="1">
      <alignment horizontal="left"/>
    </xf>
    <xf numFmtId="0" fontId="2" fillId="4" borderId="5" xfId="7" applyBorder="1"/>
    <xf numFmtId="0" fontId="2" fillId="4" borderId="2" xfId="13"/>
    <xf numFmtId="0" fontId="24" fillId="5" borderId="6" xfId="12" applyFont="1" applyBorder="1"/>
    <xf numFmtId="0" fontId="24" fillId="4" borderId="5" xfId="11" applyFont="1" applyBorder="1"/>
    <xf numFmtId="0" fontId="24" fillId="4" borderId="7" xfId="11" applyFont="1" applyBorder="1"/>
    <xf numFmtId="0" fontId="2" fillId="5" borderId="9" xfId="12" applyBorder="1"/>
    <xf numFmtId="0" fontId="4" fillId="5" borderId="6" xfId="8" applyFont="1" applyBorder="1" applyAlignment="1">
      <alignment horizontal="right"/>
    </xf>
    <xf numFmtId="0" fontId="4" fillId="4" borderId="5" xfId="7" applyFont="1" applyBorder="1"/>
    <xf numFmtId="0" fontId="4" fillId="4" borderId="5" xfId="7" applyFont="1" applyBorder="1" applyAlignment="1">
      <alignment horizontal="right"/>
    </xf>
    <xf numFmtId="0" fontId="4" fillId="4" borderId="5" xfId="7" applyFont="1" applyBorder="1" applyAlignment="1">
      <alignment horizontal="left"/>
    </xf>
    <xf numFmtId="0" fontId="2" fillId="4" borderId="10" xfId="9" applyBorder="1"/>
    <xf numFmtId="0" fontId="2" fillId="5" borderId="9" xfId="8" applyBorder="1"/>
    <xf numFmtId="0" fontId="3" fillId="4" borderId="5" xfId="7" applyFont="1" applyBorder="1"/>
    <xf numFmtId="0" fontId="2" fillId="4" borderId="1" xfId="7" applyBorder="1"/>
    <xf numFmtId="0" fontId="9" fillId="0" borderId="8"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6" fontId="4" fillId="5" borderId="9" xfId="8" applyNumberFormat="1" applyFont="1" applyBorder="1" applyAlignment="1">
      <alignment horizontal="right"/>
    </xf>
    <xf numFmtId="166" fontId="2" fillId="4" borderId="5" xfId="7" applyNumberFormat="1" applyBorder="1"/>
    <xf numFmtId="0" fontId="7" fillId="0" borderId="0" xfId="0" applyFont="1" applyAlignment="1">
      <alignment wrapText="1"/>
    </xf>
    <xf numFmtId="167" fontId="2" fillId="4" borderId="10" xfId="9" applyNumberFormat="1" applyBorder="1"/>
    <xf numFmtId="168" fontId="4" fillId="5" borderId="9" xfId="8" applyNumberFormat="1" applyFont="1" applyBorder="1" applyAlignment="1">
      <alignment horizontal="right"/>
    </xf>
    <xf numFmtId="168" fontId="2" fillId="5" borderId="9" xfId="8" applyNumberFormat="1" applyBorder="1"/>
    <xf numFmtId="168" fontId="2" fillId="4" borderId="5"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2" fillId="5" borderId="1" xfId="8" applyNumberFormat="1" applyAlignment="1">
      <alignment vertical="center"/>
    </xf>
    <xf numFmtId="0" fontId="43" fillId="0" borderId="0" xfId="0" applyFont="1"/>
    <xf numFmtId="0" fontId="44" fillId="0" borderId="0" xfId="0" applyFont="1"/>
    <xf numFmtId="14" fontId="43" fillId="0" borderId="0" xfId="0" applyNumberFormat="1" applyFont="1"/>
    <xf numFmtId="167" fontId="1" fillId="5" borderId="9" xfId="8" applyNumberFormat="1" applyFont="1" applyBorder="1" applyAlignment="1">
      <alignment horizontal="right"/>
    </xf>
    <xf numFmtId="0" fontId="14" fillId="3" borderId="0" xfId="6" applyFont="1" applyAlignment="1">
      <alignment horizontal="center"/>
    </xf>
    <xf numFmtId="0" fontId="14" fillId="3" borderId="11" xfId="6" applyFont="1" applyBorder="1" applyAlignment="1">
      <alignment horizontal="center"/>
    </xf>
    <xf numFmtId="0" fontId="14" fillId="3" borderId="12" xfId="6" applyFont="1" applyBorder="1" applyAlignment="1">
      <alignment horizontal="center"/>
    </xf>
    <xf numFmtId="0" fontId="14" fillId="3" borderId="12" xfId="6" applyFont="1" applyBorder="1" applyAlignment="1">
      <alignment horizontal="center" vertical="center"/>
    </xf>
    <xf numFmtId="0" fontId="43" fillId="38" borderId="0" xfId="0" applyFont="1" applyFill="1"/>
    <xf numFmtId="0" fontId="24" fillId="38" borderId="2" xfId="13" applyFont="1" applyFill="1"/>
    <xf numFmtId="0" fontId="2" fillId="38" borderId="9" xfId="12" applyFill="1" applyBorder="1"/>
    <xf numFmtId="0" fontId="24" fillId="38" borderId="6" xfId="12" applyFont="1" applyFill="1" applyBorder="1"/>
    <xf numFmtId="0" fontId="4" fillId="38" borderId="6" xfId="8" applyFont="1" applyFill="1" applyBorder="1" applyAlignment="1">
      <alignment horizontal="right"/>
    </xf>
    <xf numFmtId="0" fontId="4" fillId="38" borderId="0" xfId="2" applyFont="1" applyFill="1" applyAlignment="1">
      <alignment horizontal="right"/>
    </xf>
    <xf numFmtId="0" fontId="7" fillId="38" borderId="0" xfId="6" applyFill="1" applyAlignment="1">
      <alignment horizontal="right"/>
    </xf>
    <xf numFmtId="0" fontId="4" fillId="38" borderId="5" xfId="7" applyFont="1" applyFill="1" applyBorder="1" applyAlignment="1">
      <alignment horizontal="right"/>
    </xf>
    <xf numFmtId="0" fontId="2" fillId="38" borderId="2" xfId="9" applyFill="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hyperlink" Target="https://support.office.com/ro-RO/article/excel-functions-alphabetical-b3944572-255d-4efb-bb96-c6d90033e188?ui=ro-RO&amp;rs=en-001&amp;ad=us" TargetMode="External"/><Relationship Id="rId18" Type="http://schemas.openxmlformats.org/officeDocument/2006/relationships/image" Target="../media/image9.svg"/><Relationship Id="rId3" Type="http://schemas.openxmlformats.org/officeDocument/2006/relationships/hyperlink" Target="#'Pornire'!A1"/><Relationship Id="rId21" Type="http://schemas.openxmlformats.org/officeDocument/2006/relationships/image" Target="../media/image9.png"/><Relationship Id="rId7" Type="http://schemas.openxmlformats.org/officeDocument/2006/relationships/hyperlink" Target="https://support.office.com/ro-ro/article/utilizarea-excel-drept-calculator-a1abc057-ed11-443a-a635-68216555ad0a?omkt=ro-RO&amp;ui=ro-RO&amp;rs=ro-RO&amp;ad=RO" TargetMode="External"/><Relationship Id="rId12" Type="http://schemas.openxmlformats.org/officeDocument/2006/relationships/hyperlink" Target="https://support.office.com/ro-RO/article/excel-functions-by-category-5f91f4e9-7b42-46d2-9bd1-63f26a86c0e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7.svg"/><Relationship Id="rId20" Type="http://schemas.openxmlformats.org/officeDocument/2006/relationships/image" Target="../media/image8.png"/><Relationship Id="rId1" Type="http://schemas.openxmlformats.org/officeDocument/2006/relationships/hyperlink" Target="#'No&#539;iuni de baz&#259;'!A60"/><Relationship Id="rId6" Type="http://schemas.openxmlformats.org/officeDocument/2006/relationships/image" Target="../media/image3.svg"/><Relationship Id="rId11" Type="http://schemas.openxmlformats.org/officeDocument/2006/relationships/image" Target="../media/image4.png"/><Relationship Id="rId15" Type="http://schemas.openxmlformats.org/officeDocument/2006/relationships/image" Target="../media/image5.png"/><Relationship Id="rId10" Type="http://schemas.openxmlformats.org/officeDocument/2006/relationships/hyperlink" Target="https://support.office.com/ro-RO/article/overview-of-formulas-in-excel-ecfdc708-9162-49e8-b993-c311f47ca173?ui=ro-RO&amp;rs=en-001&amp;ad=us" TargetMode="External"/><Relationship Id="rId19" Type="http://schemas.openxmlformats.org/officeDocument/2006/relationships/image" Target="../media/image7.png"/><Relationship Id="rId4" Type="http://schemas.openxmlformats.org/officeDocument/2006/relationships/image" Target="../media/image2.png"/><Relationship Id="rId9" Type="http://schemas.openxmlformats.org/officeDocument/2006/relationships/image" Target="../media/image5.svg"/><Relationship Id="rId14" Type="http://schemas.openxmlformats.org/officeDocument/2006/relationships/hyperlink" Target="https://support.office.com/ro-RO/article/excel-for-windows-training-9bc05390-e94c-46af-a5b3-d7c22f6990bb?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3.png"/><Relationship Id="rId18" Type="http://schemas.openxmlformats.org/officeDocument/2006/relationships/image" Target="../media/image16.pn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use-autosum-to-sum-numbers-543941e7-e783-44ef-8317-7d1bb85fe706?ui=ro-RO&amp;rs=en-001&amp;ad=us" TargetMode="External"/><Relationship Id="rId12" Type="http://schemas.openxmlformats.org/officeDocument/2006/relationships/image" Target="../media/image14.svg"/><Relationship Id="rId17" Type="http://schemas.openxmlformats.org/officeDocument/2006/relationships/image" Target="../media/image3.svg"/><Relationship Id="rId2" Type="http://schemas.openxmlformats.org/officeDocument/2006/relationships/hyperlink" Target="#AVERAGE!A1"/><Relationship Id="rId16" Type="http://schemas.openxmlformats.org/officeDocument/2006/relationships/image" Target="../media/image15.png"/><Relationship Id="rId1" Type="http://schemas.openxmlformats.org/officeDocument/2006/relationships/hyperlink" Target="#'Introducere &#238;n func&#539;ii'!A1"/><Relationship Id="rId6" Type="http://schemas.openxmlformats.org/officeDocument/2006/relationships/image" Target="../media/image5.svg"/><Relationship Id="rId11" Type="http://schemas.openxmlformats.org/officeDocument/2006/relationships/image" Target="../media/image12.png"/><Relationship Id="rId15" Type="http://schemas.openxmlformats.org/officeDocument/2006/relationships/image" Target="../media/image7.svg"/><Relationship Id="rId10" Type="http://schemas.openxmlformats.org/officeDocument/2006/relationships/hyperlink" Target="https://support.office.com/ro-RO/article/excel-for-windows-training-9bc05390-e94c-46af-a5b3-d7c22f6990bb?ui=ro-RO&amp;rs=en-001&amp;ad=us" TargetMode="External"/><Relationship Id="rId19" Type="http://schemas.openxmlformats.org/officeDocument/2006/relationships/hyperlink" Target="#'Introducere &#238;n func&#539;ii'!A63"/><Relationship Id="rId4" Type="http://schemas.openxmlformats.org/officeDocument/2006/relationships/image" Target="../media/image10.png"/><Relationship Id="rId9" Type="http://schemas.openxmlformats.org/officeDocument/2006/relationships/hyperlink" Target="https://support.office.com/ro-RO/article/count-function-a59cd7fc-b623-4d93-87a4-d23bf411294c?ui=ro-RO&amp;rs=en-001&amp;ad=us" TargetMode="External"/><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19.png"/><Relationship Id="rId2" Type="http://schemas.openxmlformats.org/officeDocument/2006/relationships/image" Target="../media/image3.sv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hyperlink" Target="https://support.office.com/ro-RO/article/average-function-047bac88-d466-426c-a32b-8f33eb960cf6?ui=ro-RO&amp;rs=en-001&amp;ad=us" TargetMode="External"/><Relationship Id="rId15" Type="http://schemas.openxmlformats.org/officeDocument/2006/relationships/image" Target="../media/image7.svg"/><Relationship Id="rId10" Type="http://schemas.openxmlformats.org/officeDocument/2006/relationships/hyperlink" Target="https://support.office.com/ro-RO/article/mode-function-e45192ce-9122-4980-82ed-4bdc34973120?ocmsassetid=e45192ce-9122-4980-82ed-4bdc34973120&amp;ui=ro-RO&amp;rs=en-001&amp;ad=us" TargetMode="External"/><Relationship Id="rId4" Type="http://schemas.openxmlformats.org/officeDocument/2006/relationships/hyperlink" Target="#'MIN &#537;i MAX'!A1"/><Relationship Id="rId9" Type="http://schemas.openxmlformats.org/officeDocument/2006/relationships/image" Target="../media/image18.png"/></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5.svg"/><Relationship Id="rId7" Type="http://schemas.openxmlformats.org/officeDocument/2006/relationships/image" Target="../media/image22.png"/><Relationship Id="rId2" Type="http://schemas.openxmlformats.org/officeDocument/2006/relationships/image" Target="../media/image20.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1.png"/><Relationship Id="rId10" Type="http://schemas.openxmlformats.org/officeDocument/2006/relationships/hyperlink" Target="#'Dat&#259; &#537;i or&#259;'!A1"/><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AVERAGE!A1"/></Relationships>
</file>

<file path=xl/drawings/_rels/drawing6.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27.png"/><Relationship Id="rId3" Type="http://schemas.openxmlformats.org/officeDocument/2006/relationships/hyperlink" Target="#'MIN &#537;i MAX'!A1"/><Relationship Id="rId7" Type="http://schemas.openxmlformats.org/officeDocument/2006/relationships/image" Target="../media/image25.png"/><Relationship Id="rId12" Type="http://schemas.openxmlformats.org/officeDocument/2006/relationships/hyperlink" Target="https://support.office.com/ro-RO/article/date-function-e36c0c8c-4104-49da-ab83-82328b832349?ui=ro-RO&amp;rs=en-001&amp;ad=us" TargetMode="External"/><Relationship Id="rId2" Type="http://schemas.openxmlformats.org/officeDocument/2006/relationships/image" Target="../media/image9.svg"/><Relationship Id="rId1" Type="http://schemas.openxmlformats.org/officeDocument/2006/relationships/image" Target="../media/image23.png"/><Relationship Id="rId6" Type="http://schemas.openxmlformats.org/officeDocument/2006/relationships/hyperlink" Target="https://support.office.com/ro-RO/article/today-function-5eb3078d-a82c-4736-8930-2f51a028fdd9?ui=ro-RO&amp;rs=en-001&amp;ad=us" TargetMode="External"/><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4.png"/><Relationship Id="rId10" Type="http://schemas.openxmlformats.org/officeDocument/2006/relationships/image" Target="../media/image26.png"/><Relationship Id="rId4" Type="http://schemas.openxmlformats.org/officeDocument/2006/relationships/hyperlink" Target="#'Unirea textelor &#537;i a numerelor'!A1"/><Relationship Id="rId9" Type="http://schemas.openxmlformats.org/officeDocument/2006/relationships/hyperlink" Target="https://support.office.com/ro-RO/article/now-function-3337fd29-145a-4347-b2e6-20c904739c46?ui=ro-RO&amp;rs=en-001&amp;ad=us" TargetMode="External"/><Relationship Id="rId14" Type="http://schemas.openxmlformats.org/officeDocument/2006/relationships/image" Target="../media/image14.svg"/></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28.png"/><Relationship Id="rId7" Type="http://schemas.openxmlformats.org/officeDocument/2006/relationships/image" Target="../media/image5.svg"/><Relationship Id="rId12" Type="http://schemas.openxmlformats.org/officeDocument/2006/relationships/image" Target="../media/image31.pn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29.png"/><Relationship Id="rId11" Type="http://schemas.openxmlformats.org/officeDocument/2006/relationships/hyperlink" Target="#'Unirea textelor &#537;i a numerelor'!A60"/><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image" Target="../media/image18.svg"/><Relationship Id="rId9" Type="http://schemas.openxmlformats.org/officeDocument/2006/relationships/image" Target="../media/image30.png"/><Relationship Id="rId14" Type="http://schemas.openxmlformats.org/officeDocument/2006/relationships/image" Target="../media/image7.svg"/></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8" Type="http://schemas.openxmlformats.org/officeDocument/2006/relationships/hyperlink" Target="https://support.office.com/ro-RO/article/if-function-&#8211;-nested-formulas-and-avoiding-pitfalls-0b22ff44-f149-44ba-aeb5-4ef99da241c8?ui=ro-RO&amp;rs=en-001&amp;ad=us" TargetMode="External"/><Relationship Id="rId3" Type="http://schemas.openxmlformats.org/officeDocument/2006/relationships/image" Target="../media/image14.svg"/><Relationship Id="rId7" Type="http://schemas.openxmlformats.org/officeDocument/2006/relationships/image" Target="../media/image34.png"/><Relationship Id="rId12" Type="http://schemas.openxmlformats.org/officeDocument/2006/relationships/image" Target="../media/image35.png"/><Relationship Id="rId17" Type="http://schemas.openxmlformats.org/officeDocument/2006/relationships/hyperlink" Target="https://support.office.com/ro-RO/article/excel-for-windows-training-9bc05390-e94c-46af-a5b3-d7c22f6990bb?ui=ro-RO&amp;rs=en-001&amp;ad=us" TargetMode="External"/><Relationship Id="rId2" Type="http://schemas.openxmlformats.org/officeDocument/2006/relationships/image" Target="../media/image32.png"/><Relationship Id="rId16" Type="http://schemas.openxmlformats.org/officeDocument/2006/relationships/image" Target="../media/image26.png"/><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ifs-function-36329a26-37b2-467c-972b-4a39bd951d45?ui=ro-RO&amp;rs=en-001&amp;ad=us" TargetMode="External"/><Relationship Id="rId10" Type="http://schemas.openxmlformats.org/officeDocument/2006/relationships/hyperlink" Target="#'Unirea textelor &#537;i a numerelor'!A1"/><Relationship Id="rId19" Type="http://schemas.openxmlformats.org/officeDocument/2006/relationships/image" Target="../media/image36.png"/><Relationship Id="rId4" Type="http://schemas.openxmlformats.org/officeDocument/2006/relationships/image" Target="../media/image33.png"/><Relationship Id="rId9" Type="http://schemas.openxmlformats.org/officeDocument/2006/relationships/hyperlink" Target="#'Instruc&#539;iunile IF'!A60"/><Relationship Id="rId14" Type="http://schemas.openxmlformats.org/officeDocument/2006/relationships/image" Target="../media/image5.svg"/></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38.png"/><Relationship Id="rId1" Type="http://schemas.openxmlformats.org/officeDocument/2006/relationships/image" Target="../media/image37.png"/><Relationship Id="rId6" Type="http://schemas.openxmlformats.org/officeDocument/2006/relationships/image" Target="../media/image40.png"/><Relationship Id="rId5" Type="http://schemas.openxmlformats.org/officeDocument/2006/relationships/image" Target="../media/image39.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28575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54243" cy="4484370"/>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22</xdr:row>
      <xdr:rowOff>114300</xdr:rowOff>
    </xdr:from>
    <xdr:to>
      <xdr:col>1</xdr:col>
      <xdr:colOff>5221294</xdr:colOff>
      <xdr:row>52</xdr:row>
      <xdr:rowOff>9317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272346</xdr:rowOff>
    </xdr:from>
    <xdr:to>
      <xdr:col>1</xdr:col>
      <xdr:colOff>4958126</xdr:colOff>
      <xdr:row>24</xdr:row>
      <xdr:rowOff>272346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48</xdr:row>
      <xdr:rowOff>120289</xdr:rowOff>
    </xdr:from>
    <xdr:to>
      <xdr:col>1</xdr:col>
      <xdr:colOff>4958126</xdr:colOff>
      <xdr:row>48</xdr:row>
      <xdr:rowOff>120289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22</xdr:row>
      <xdr:rowOff>174192</xdr:rowOff>
    </xdr:from>
    <xdr:to>
      <xdr:col>1</xdr:col>
      <xdr:colOff>4961299</xdr:colOff>
      <xdr:row>24</xdr:row>
      <xdr:rowOff>256152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24</xdr:row>
      <xdr:rowOff>361089</xdr:rowOff>
    </xdr:from>
    <xdr:to>
      <xdr:col>1</xdr:col>
      <xdr:colOff>4915399</xdr:colOff>
      <xdr:row>27</xdr:row>
      <xdr:rowOff>180975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213903</xdr:rowOff>
    </xdr:from>
    <xdr:to>
      <xdr:col>1</xdr:col>
      <xdr:colOff>4915399</xdr:colOff>
      <xdr:row>33</xdr:row>
      <xdr:rowOff>187045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33</xdr:row>
      <xdr:rowOff>138265</xdr:rowOff>
    </xdr:from>
    <xdr:to>
      <xdr:col>1</xdr:col>
      <xdr:colOff>5050606</xdr:colOff>
      <xdr:row>40</xdr:row>
      <xdr:rowOff>9525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33809</xdr:rowOff>
    </xdr:from>
    <xdr:to>
      <xdr:col>1</xdr:col>
      <xdr:colOff>5022031</xdr:colOff>
      <xdr:row>42</xdr:row>
      <xdr:rowOff>176120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42</xdr:row>
      <xdr:rowOff>160085</xdr:rowOff>
    </xdr:from>
    <xdr:to>
      <xdr:col>1</xdr:col>
      <xdr:colOff>5031556</xdr:colOff>
      <xdr:row>48</xdr:row>
      <xdr:rowOff>62062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63012</xdr:rowOff>
    </xdr:from>
    <xdr:to>
      <xdr:col>1</xdr:col>
      <xdr:colOff>906051</xdr:colOff>
      <xdr:row>51</xdr:row>
      <xdr:rowOff>17461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63012</xdr:rowOff>
    </xdr:from>
    <xdr:to>
      <xdr:col>1</xdr:col>
      <xdr:colOff>4866912</xdr:colOff>
      <xdr:row>51</xdr:row>
      <xdr:rowOff>17461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38099</xdr:rowOff>
    </xdr:from>
    <xdr:to>
      <xdr:col>7</xdr:col>
      <xdr:colOff>554804</xdr:colOff>
      <xdr:row>12</xdr:row>
      <xdr:rowOff>47624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454965" y="188975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52</xdr:row>
      <xdr:rowOff>161924</xdr:rowOff>
    </xdr:from>
    <xdr:to>
      <xdr:col>1</xdr:col>
      <xdr:colOff>5218938</xdr:colOff>
      <xdr:row>67</xdr:row>
      <xdr:rowOff>76199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0829924"/>
          <a:ext cx="5754243" cy="2657475"/>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55</xdr:row>
      <xdr:rowOff>189095</xdr:rowOff>
    </xdr:from>
    <xdr:to>
      <xdr:col>1</xdr:col>
      <xdr:colOff>2477523</xdr:colOff>
      <xdr:row>57</xdr:row>
      <xdr:rowOff>185868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398115"/>
          <a:ext cx="2790877" cy="370153"/>
          <a:chOff x="552970" y="11990570"/>
          <a:chExt cx="2769922" cy="377773"/>
        </a:xfrm>
      </xdr:grpSpPr>
      <xdr:sp macro="" textlink="">
        <xdr:nvSpPr>
          <xdr:cNvPr id="149" name="Pas" descr="Totul despre funcția AVERAGE, cu hyperlink către web&#10;&#10;">
            <a:hlinkClick xmlns:r="http://schemas.openxmlformats.org/officeDocument/2006/relationships" r:id="rId7"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7"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9"/>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3625</xdr:rowOff>
    </xdr:from>
    <xdr:to>
      <xdr:col>1</xdr:col>
      <xdr:colOff>3276600</xdr:colOff>
      <xdr:row>60</xdr:row>
      <xdr:rowOff>5985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176890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10"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22423</xdr:rowOff>
    </xdr:from>
    <xdr:to>
      <xdr:col>1</xdr:col>
      <xdr:colOff>2412180</xdr:colOff>
      <xdr:row>62</xdr:row>
      <xdr:rowOff>19196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15346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2"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9"/>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34282</xdr:rowOff>
    </xdr:from>
    <xdr:to>
      <xdr:col>1</xdr:col>
      <xdr:colOff>2669355</xdr:colOff>
      <xdr:row>64</xdr:row>
      <xdr:rowOff>36642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53108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3"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3"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34282</xdr:rowOff>
    </xdr:from>
    <xdr:to>
      <xdr:col>1</xdr:col>
      <xdr:colOff>2943224</xdr:colOff>
      <xdr:row>66</xdr:row>
      <xdr:rowOff>36642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289684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4"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4"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9523</xdr:rowOff>
    </xdr:to>
    <xdr:grpSp>
      <xdr:nvGrpSpPr>
        <xdr:cNvPr id="163" name="Grup 162">
          <a:extLst>
            <a:ext uri="{FF2B5EF4-FFF2-40B4-BE49-F238E27FC236}">
              <a16:creationId xmlns="" xmlns:a16="http://schemas.microsoft.com/office/drawing/2014/main" id="{C2C01485-52DA-46D7-91BA-2CB22C9C592D}"/>
            </a:ext>
          </a:extLst>
        </xdr:cNvPr>
        <xdr:cNvGrpSpPr/>
      </xdr:nvGrpSpPr>
      <xdr:grpSpPr>
        <a:xfrm>
          <a:off x="6131243" y="1371172"/>
          <a:ext cx="2574329" cy="1975911"/>
          <a:chOff x="6284692" y="1182615"/>
          <a:chExt cx="2351528" cy="1984547"/>
        </a:xfrm>
      </xdr:grpSpPr>
      <xdr:grpSp>
        <xdr:nvGrpSpPr>
          <xdr:cNvPr id="164" name="Paranteze">
            <a:extLst>
              <a:ext uri="{FF2B5EF4-FFF2-40B4-BE49-F238E27FC236}">
                <a16:creationId xmlns=""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 xmlns:a16="http://schemas.microsoft.com/office/drawing/2014/main" id="{7A19B73F-71AE-41DE-BB2D-C688A7125981}"/>
              </a:ext>
            </a:extLst>
          </xdr:cNvPr>
          <xdr:cNvPicPr>
            <a:picLocks noChangeAspect="1"/>
          </xdr:cNvPicPr>
        </xdr:nvPicPr>
        <xdr:blipFill>
          <a:blip xmlns:r="http://schemas.openxmlformats.org/officeDocument/2006/relationships" r:embed="rId15" cstate="print">
            <a:extLst>
              <a:ext uri="{96DAC541-7B7A-43D3-8B79-37D633B846F1}">
                <asvg:svgBlip xmlns="" xmlns:asvg="http://schemas.microsoft.com/office/drawing/2016/SVG/main" r:embed="rId16"/>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53574</xdr:rowOff>
    </xdr:from>
    <xdr:to>
      <xdr:col>12</xdr:col>
      <xdr:colOff>49980</xdr:colOff>
      <xdr:row>37</xdr:row>
      <xdr:rowOff>85725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541036" y="563903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7" cstate="print">
            <a:extLst>
              <a:ext uri="{96DAC541-7B7A-43D3-8B79-37D633B846F1}">
                <asvg:svgBlip xmlns="" xmlns:asvg="http://schemas.microsoft.com/office/drawing/2016/SVG/main" r:embed="rId18"/>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7"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6"/>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9"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4" cstate="print">
              <a:extLst>
                <a:ext uri="{96DAC541-7B7A-43D3-8B79-37D633B846F1}">
                  <asvg:svgBlip xmlns="" xmlns:asvg="http://schemas.microsoft.com/office/drawing/2016/SVG/main" r:embed="rId15"/>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rgbClr val="FF0000"/>
                </a:solidFill>
                <a:effectLst/>
                <a:latin typeface="+mn-lt"/>
                <a:ea typeface="+mn-ea"/>
                <a:cs typeface="+mn-cs"/>
              </a:rPr>
              <a:t>Încercați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utilizând oricare dintre metodele încercate deja.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7"/>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9"/>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solidFill>
                  <a:srgbClr val="FF0000"/>
                </a:solidFill>
              </a:rPr>
              <a:t>Încercați să utilizați</a:t>
            </a:r>
            <a:r>
              <a:rPr lang="ro" sz="1100" baseline="0">
                <a:solidFill>
                  <a:srgbClr val="FF0000"/>
                </a:solidFill>
              </a:rPr>
              <a:t> </a:t>
            </a:r>
            <a:r>
              <a:rPr lang="ro" sz="1100" b="1">
                <a:solidFill>
                  <a:srgbClr val="FF0000"/>
                </a:solidFill>
              </a:rPr>
              <a:t>MEDIAN</a:t>
            </a:r>
            <a:r>
              <a:rPr lang="ro" sz="1100">
                <a:solidFill>
                  <a:srgbClr val="FF0000"/>
                </a:solidFill>
              </a:rPr>
              <a:t> sau </a:t>
            </a:r>
            <a:r>
              <a:rPr lang="ro" sz="1100" b="1">
                <a:solidFill>
                  <a:srgbClr val="FF0000"/>
                </a:solidFill>
              </a:rPr>
              <a:t>MODE</a:t>
            </a:r>
            <a:r>
              <a:rPr lang="ro" sz="1100">
                <a:solidFill>
                  <a:srgbClr val="FF0000"/>
                </a:solidFill>
              </a:rPr>
              <a:t> aici.</a:t>
            </a:r>
            <a:r>
              <a:rPr lang="ro" sz="1100" baseline="0">
                <a:solidFill>
                  <a:srgbClr val="FF0000"/>
                </a:solidFill>
              </a:rPr>
              <a:t> </a:t>
            </a:r>
          </a:p>
          <a:p>
            <a:pPr lvl="0" rtl="0">
              <a:defRPr/>
            </a:pPr>
            <a:endParaRPr lang="en-US" sz="1100" baseline="0">
              <a:solidFill>
                <a:srgbClr val="FF0000"/>
              </a:solidFill>
            </a:endParaRPr>
          </a:p>
          <a:p>
            <a:pPr lvl="0" rtl="0">
              <a:defRPr/>
            </a:pPr>
            <a:r>
              <a:rPr lang="ro" sz="1100" b="1" baseline="0">
                <a:solidFill>
                  <a:srgbClr val="FF0000"/>
                </a:solidFill>
              </a:rPr>
              <a:t>MEDIAN</a:t>
            </a:r>
            <a:r>
              <a:rPr lang="ro" sz="1100" baseline="0">
                <a:solidFill>
                  <a:srgbClr val="FF0000"/>
                </a:solidFill>
              </a:rPr>
              <a:t> vă oferă valoarea din mijlocul setului de date, în timp ce </a:t>
            </a:r>
          </a:p>
          <a:p>
            <a:pPr lvl="0" rtl="0">
              <a:defRPr/>
            </a:pPr>
            <a:r>
              <a:rPr lang="ro" sz="1100" b="1" baseline="0">
                <a:solidFill>
                  <a:srgbClr val="FF0000"/>
                </a:solidFill>
              </a:rPr>
              <a:t>MODE</a:t>
            </a:r>
            <a:r>
              <a:rPr lang="ro" sz="1100" baseline="0">
                <a:solidFill>
                  <a:srgbClr val="FF0000"/>
                </a:solidFill>
              </a:rPr>
              <a:t> oferă valoarea care apare cel mai frecvent.</a:t>
            </a:r>
            <a:endParaRPr lang="en-US" sz="1100">
              <a:solidFill>
                <a:srgbClr val="FF0000"/>
              </a:solidFill>
            </a:endParaRPr>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cstate="print">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10"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10"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15"/>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6"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9"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10"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97847</xdr:rowOff>
    </xdr:from>
    <xdr:to>
      <xdr:col>5</xdr:col>
      <xdr:colOff>133350</xdr:colOff>
      <xdr:row>20</xdr:row>
      <xdr:rowOff>123832</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6648450" y="3008687"/>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cstate="print">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129540</xdr:colOff>
      <xdr:row>0</xdr:row>
      <xdr:rowOff>360045</xdr:rowOff>
    </xdr:from>
    <xdr:to>
      <xdr:col>1</xdr:col>
      <xdr:colOff>5015865</xdr:colOff>
      <xdr:row>17</xdr:row>
      <xdr:rowOff>64770</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129540" y="360045"/>
          <a:ext cx="5755005" cy="3720465"/>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142875</xdr:rowOff>
    </xdr:from>
    <xdr:to>
      <xdr:col>1</xdr:col>
      <xdr:colOff>5229225</xdr:colOff>
      <xdr:row>64</xdr:row>
      <xdr:rowOff>123825</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158615"/>
          <a:ext cx="5755005" cy="8614410"/>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107451</xdr:rowOff>
    </xdr:from>
    <xdr:to>
      <xdr:col>4</xdr:col>
      <xdr:colOff>200025</xdr:colOff>
      <xdr:row>57</xdr:row>
      <xdr:rowOff>47628</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355080" y="9647691"/>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76200</xdr:rowOff>
    </xdr:from>
    <xdr:to>
      <xdr:col>1</xdr:col>
      <xdr:colOff>5228463</xdr:colOff>
      <xdr:row>79</xdr:row>
      <xdr:rowOff>114300</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2908280"/>
          <a:ext cx="5754243" cy="2598420"/>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54694</xdr:rowOff>
    </xdr:from>
    <xdr:to>
      <xdr:col>1</xdr:col>
      <xdr:colOff>2590800</xdr:colOff>
      <xdr:row>71</xdr:row>
      <xdr:rowOff>32773</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3618294"/>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6"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89241</xdr:rowOff>
    </xdr:from>
    <xdr:to>
      <xdr:col>1</xdr:col>
      <xdr:colOff>2619375</xdr:colOff>
      <xdr:row>73</xdr:row>
      <xdr:rowOff>72630</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018601"/>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9"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13003</xdr:rowOff>
    </xdr:from>
    <xdr:to>
      <xdr:col>1</xdr:col>
      <xdr:colOff>3028950</xdr:colOff>
      <xdr:row>77</xdr:row>
      <xdr:rowOff>179272</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4856763"/>
          <a:ext cx="3313090" cy="349149"/>
          <a:chOff x="584540" y="14891053"/>
          <a:chExt cx="3292135" cy="364389"/>
        </a:xfrm>
      </xdr:grpSpPr>
      <xdr:sp macro="" textlink="">
        <xdr:nvSpPr>
          <xdr:cNvPr id="166"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129098</xdr:rowOff>
    </xdr:from>
    <xdr:to>
      <xdr:col>1</xdr:col>
      <xdr:colOff>2628900</xdr:colOff>
      <xdr:row>75</xdr:row>
      <xdr:rowOff>112487</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424218"/>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2"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2"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139698</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9684218" y="2055834"/>
          <a:ext cx="3961508" cy="136808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3" cstate="print">
            <a:extLst>
              <a:ext uri="{96DAC541-7B7A-43D3-8B79-37D633B846F1}">
                <asvg:svgBlip xmlns="" xmlns:asvg="http://schemas.microsoft.com/office/drawing/2016/SVG/main" r:embed="rId14"/>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1"/>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14"/>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118449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755005" cy="4480899"/>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FALSE)</a:t>
              </a:r>
              <a:r>
                <a:rPr lang="en-US"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38100</xdr:rowOff>
    </xdr:from>
    <xdr:to>
      <xdr:col>1</xdr:col>
      <xdr:colOff>4959242</xdr:colOff>
      <xdr:row>20</xdr:row>
      <xdr:rowOff>183049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135136</xdr:rowOff>
    </xdr:from>
    <xdr:to>
      <xdr:col>5</xdr:col>
      <xdr:colOff>533402</xdr:colOff>
      <xdr:row>22</xdr:row>
      <xdr:rowOff>9523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6973294" y="320599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85724</xdr:rowOff>
    </xdr:from>
    <xdr:to>
      <xdr:col>4</xdr:col>
      <xdr:colOff>600075</xdr:colOff>
      <xdr:row>48</xdr:row>
      <xdr:rowOff>47625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345555" y="8368664"/>
          <a:ext cx="3771900" cy="1242061"/>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90199</xdr:rowOff>
    </xdr:from>
    <xdr:to>
      <xdr:col>11</xdr:col>
      <xdr:colOff>485774</xdr:colOff>
      <xdr:row>40</xdr:row>
      <xdr:rowOff>39554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0793731" y="648337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38100</xdr:rowOff>
    </xdr:from>
    <xdr:to>
      <xdr:col>1</xdr:col>
      <xdr:colOff>2484107</xdr:colOff>
      <xdr:row>22</xdr:row>
      <xdr:rowOff>2287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9524</xdr:rowOff>
    </xdr:from>
    <xdr:to>
      <xdr:col>1</xdr:col>
      <xdr:colOff>5219700</xdr:colOff>
      <xdr:row>52</xdr:row>
      <xdr:rowOff>146049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4916804"/>
          <a:ext cx="5755005" cy="5523865"/>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19050</xdr:rowOff>
    </xdr:from>
    <xdr:to>
      <xdr:col>1</xdr:col>
      <xdr:colOff>980459</xdr:colOff>
      <xdr:row>51</xdr:row>
      <xdr:rowOff>163999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19050</xdr:rowOff>
    </xdr:from>
    <xdr:to>
      <xdr:col>1</xdr:col>
      <xdr:colOff>4959806</xdr:colOff>
      <xdr:row>51</xdr:row>
      <xdr:rowOff>163999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66675</xdr:rowOff>
    </xdr:from>
    <xdr:to>
      <xdr:col>1</xdr:col>
      <xdr:colOff>5237988</xdr:colOff>
      <xdr:row>66</xdr:row>
      <xdr:rowOff>123825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544175"/>
          <a:ext cx="5754243" cy="2434590"/>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188044</xdr:rowOff>
    </xdr:from>
    <xdr:to>
      <xdr:col>1</xdr:col>
      <xdr:colOff>2581275</xdr:colOff>
      <xdr:row>58</xdr:row>
      <xdr:rowOff>166123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206564"/>
          <a:ext cx="2887549" cy="35145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14"/>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182110</xdr:rowOff>
    </xdr:from>
    <xdr:to>
      <xdr:col>1</xdr:col>
      <xdr:colOff>2609850</xdr:colOff>
      <xdr:row>60</xdr:row>
      <xdr:rowOff>165499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57401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5"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22528</xdr:rowOff>
    </xdr:from>
    <xdr:to>
      <xdr:col>1</xdr:col>
      <xdr:colOff>3000375</xdr:colOff>
      <xdr:row>65</xdr:row>
      <xdr:rowOff>5917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32882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7"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7"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181486</xdr:rowOff>
    </xdr:from>
    <xdr:to>
      <xdr:col>1</xdr:col>
      <xdr:colOff>2609850</xdr:colOff>
      <xdr:row>62</xdr:row>
      <xdr:rowOff>164875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193914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8"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8"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workbookViewId="0">
      <selection activeCell="F5" sqref="F5"/>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8" thickTop="1" thickBot="1" x14ac:dyDescent="0.45">
      <c r="A3" s="17" t="s">
        <v>4</v>
      </c>
      <c r="C3" s="56">
        <v>1</v>
      </c>
      <c r="E3" s="61" t="s">
        <v>31</v>
      </c>
      <c r="F3" s="92">
        <f>C3+C4</f>
        <v>3</v>
      </c>
      <c r="G3" s="62">
        <f>C3+C4</f>
        <v>3</v>
      </c>
    </row>
    <row r="4" spans="1:7" ht="18" thickTop="1" thickBot="1" x14ac:dyDescent="0.45">
      <c r="A4" s="17" t="s">
        <v>5</v>
      </c>
      <c r="C4" s="56">
        <v>2</v>
      </c>
      <c r="E4" s="61" t="s">
        <v>32</v>
      </c>
      <c r="F4" s="92">
        <f>C3-C4</f>
        <v>-1</v>
      </c>
      <c r="G4" s="62">
        <f>C3-C4</f>
        <v>-1</v>
      </c>
    </row>
    <row r="5" spans="1:7" ht="17.399999999999999" thickTop="1" x14ac:dyDescent="0.4">
      <c r="A5" s="17" t="s">
        <v>6</v>
      </c>
      <c r="E5" s="61" t="s">
        <v>33</v>
      </c>
      <c r="F5" s="92">
        <f>C3*C4</f>
        <v>2</v>
      </c>
      <c r="G5" s="62">
        <f>C3*C4</f>
        <v>2</v>
      </c>
    </row>
    <row r="6" spans="1:7" ht="17.399999999999999" thickBot="1" x14ac:dyDescent="0.45">
      <c r="A6" s="17" t="s">
        <v>7</v>
      </c>
      <c r="E6" s="61" t="s">
        <v>34</v>
      </c>
      <c r="F6" s="92">
        <f>C3*C4</f>
        <v>2</v>
      </c>
      <c r="G6" s="62">
        <f>C3/C4</f>
        <v>0.5</v>
      </c>
    </row>
    <row r="7" spans="1:7" ht="15" customHeight="1" thickTop="1" thickBot="1" x14ac:dyDescent="0.35">
      <c r="A7" s="17" t="s">
        <v>8</v>
      </c>
      <c r="E7" s="61" t="s">
        <v>35</v>
      </c>
      <c r="F7" s="63">
        <f>C3^C4</f>
        <v>1</v>
      </c>
      <c r="G7" s="62">
        <f>C3^C4</f>
        <v>1</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A34" zoomScalePageLayoutView="125" workbookViewId="0">
      <selection activeCell="D39" sqref="D39"/>
    </sheetView>
  </sheetViews>
  <sheetFormatPr defaultColWidth="8.88671875" defaultRowHeight="15" customHeight="1" x14ac:dyDescent="0.3"/>
  <cols>
    <col min="1" max="1" width="12.6640625" style="80"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0" t="s">
        <v>39</v>
      </c>
      <c r="B1" s="43"/>
      <c r="C1" s="44"/>
      <c r="D1" s="45"/>
      <c r="E1" s="45"/>
      <c r="F1" s="45"/>
      <c r="G1" s="45"/>
    </row>
    <row r="2" spans="1:13" ht="15" customHeight="1" x14ac:dyDescent="0.3">
      <c r="A2" s="80" t="s">
        <v>40</v>
      </c>
      <c r="C2" s="47" t="s">
        <v>53</v>
      </c>
      <c r="D2" s="48" t="s">
        <v>69</v>
      </c>
      <c r="F2" s="47" t="s">
        <v>71</v>
      </c>
      <c r="G2" s="48" t="s">
        <v>69</v>
      </c>
    </row>
    <row r="3" spans="1:13" ht="15" customHeight="1" x14ac:dyDescent="0.3">
      <c r="A3" s="79" t="s">
        <v>41</v>
      </c>
      <c r="B3" s="49"/>
      <c r="C3" s="65" t="s">
        <v>54</v>
      </c>
      <c r="D3" s="65">
        <v>50</v>
      </c>
      <c r="F3" s="65" t="s">
        <v>72</v>
      </c>
      <c r="G3" s="65">
        <v>50</v>
      </c>
    </row>
    <row r="4" spans="1:13" ht="15" customHeight="1" x14ac:dyDescent="0.3">
      <c r="A4" s="79" t="s">
        <v>196</v>
      </c>
      <c r="C4" s="65" t="s">
        <v>55</v>
      </c>
      <c r="D4" s="65">
        <v>20</v>
      </c>
      <c r="E4" s="50"/>
      <c r="F4" s="65" t="s">
        <v>73</v>
      </c>
      <c r="G4" s="65">
        <v>30</v>
      </c>
    </row>
    <row r="5" spans="1:13" s="50" customFormat="1" ht="15" customHeight="1" x14ac:dyDescent="0.3">
      <c r="A5" s="80" t="s">
        <v>42</v>
      </c>
      <c r="C5" s="65" t="s">
        <v>56</v>
      </c>
      <c r="D5" s="65">
        <v>60</v>
      </c>
      <c r="F5" s="65" t="s">
        <v>74</v>
      </c>
      <c r="G5" s="65">
        <v>10</v>
      </c>
    </row>
    <row r="6" spans="1:13" s="50" customFormat="1" ht="15" customHeight="1" x14ac:dyDescent="0.3">
      <c r="A6" s="80" t="s">
        <v>10</v>
      </c>
      <c r="B6" s="51"/>
      <c r="C6" s="65" t="s">
        <v>57</v>
      </c>
      <c r="D6" s="66">
        <v>40</v>
      </c>
      <c r="F6" s="65" t="s">
        <v>75</v>
      </c>
      <c r="G6" s="66">
        <v>50</v>
      </c>
    </row>
    <row r="7" spans="1:13" s="50" customFormat="1" ht="15" customHeight="1" x14ac:dyDescent="0.3">
      <c r="A7" s="80" t="s">
        <v>43</v>
      </c>
      <c r="C7" s="76" t="s">
        <v>58</v>
      </c>
      <c r="D7" s="67">
        <f>SUM(D3:D6)</f>
        <v>170</v>
      </c>
      <c r="F7" s="76" t="s">
        <v>58</v>
      </c>
      <c r="G7" s="102"/>
      <c r="M7" s="52"/>
    </row>
    <row r="8" spans="1:13" s="50" customFormat="1" ht="15" customHeight="1" x14ac:dyDescent="0.3">
      <c r="A8" s="80" t="s">
        <v>11</v>
      </c>
      <c r="M8" s="52"/>
    </row>
    <row r="9" spans="1:13" s="50" customFormat="1" ht="15" customHeight="1" x14ac:dyDescent="0.3">
      <c r="A9" s="80" t="s">
        <v>44</v>
      </c>
      <c r="C9" s="47" t="s">
        <v>59</v>
      </c>
      <c r="D9" s="48" t="s">
        <v>69</v>
      </c>
      <c r="F9" s="47" t="s">
        <v>59</v>
      </c>
      <c r="G9" s="48" t="s">
        <v>69</v>
      </c>
      <c r="M9" s="52"/>
    </row>
    <row r="10" spans="1:13" s="50" customFormat="1" ht="15" customHeight="1" x14ac:dyDescent="0.3">
      <c r="A10" s="83" t="s">
        <v>197</v>
      </c>
      <c r="C10" s="65" t="s">
        <v>60</v>
      </c>
      <c r="D10" s="65">
        <v>50</v>
      </c>
      <c r="F10" s="65" t="s">
        <v>60</v>
      </c>
      <c r="G10" s="65">
        <v>50</v>
      </c>
      <c r="M10" s="52"/>
    </row>
    <row r="11" spans="1:13" s="50" customFormat="1" ht="15" customHeight="1" x14ac:dyDescent="0.3">
      <c r="A11" s="79" t="s">
        <v>45</v>
      </c>
      <c r="C11" s="65" t="s">
        <v>61</v>
      </c>
      <c r="D11" s="65">
        <v>100</v>
      </c>
      <c r="F11" s="65" t="s">
        <v>61</v>
      </c>
      <c r="G11" s="65">
        <v>100</v>
      </c>
      <c r="M11" s="52"/>
    </row>
    <row r="12" spans="1:13" s="50" customFormat="1" ht="15" customHeight="1" x14ac:dyDescent="0.3">
      <c r="A12" s="80" t="s">
        <v>46</v>
      </c>
      <c r="C12" s="65" t="s">
        <v>62</v>
      </c>
      <c r="D12" s="65">
        <v>40</v>
      </c>
      <c r="F12" s="65" t="s">
        <v>62</v>
      </c>
      <c r="G12" s="65">
        <v>40</v>
      </c>
      <c r="M12" s="52"/>
    </row>
    <row r="13" spans="1:13" s="50" customFormat="1" ht="15" customHeight="1" x14ac:dyDescent="0.3">
      <c r="A13" s="80" t="s">
        <v>47</v>
      </c>
      <c r="C13" s="65" t="s">
        <v>63</v>
      </c>
      <c r="D13" s="65">
        <v>50</v>
      </c>
      <c r="F13" s="65" t="s">
        <v>63</v>
      </c>
      <c r="G13" s="65">
        <v>50</v>
      </c>
      <c r="M13" s="52"/>
    </row>
    <row r="14" spans="1:13" s="50" customFormat="1" ht="15" customHeight="1" thickBot="1" x14ac:dyDescent="0.35">
      <c r="A14" s="78" t="s">
        <v>48</v>
      </c>
      <c r="C14" s="65" t="s">
        <v>64</v>
      </c>
      <c r="D14" s="65">
        <v>20</v>
      </c>
      <c r="F14" s="65" t="s">
        <v>64</v>
      </c>
      <c r="G14" s="65">
        <v>20</v>
      </c>
      <c r="M14" s="52"/>
    </row>
    <row r="15" spans="1:13" s="50" customFormat="1" ht="15" customHeight="1" thickTop="1" thickBot="1" x14ac:dyDescent="0.35">
      <c r="A15" s="80" t="s">
        <v>23</v>
      </c>
      <c r="C15" s="76" t="s">
        <v>58</v>
      </c>
      <c r="D15" s="103"/>
      <c r="F15" s="76" t="s">
        <v>76</v>
      </c>
      <c r="G15" s="101">
        <f>SUM(260)</f>
        <v>260</v>
      </c>
      <c r="M15" s="52"/>
    </row>
    <row r="16" spans="1:13" s="50" customFormat="1" ht="15" customHeight="1" thickTop="1" x14ac:dyDescent="0.3">
      <c r="A16" s="80" t="s">
        <v>49</v>
      </c>
      <c r="M16" s="52"/>
    </row>
    <row r="17" spans="1:13" s="50" customFormat="1" ht="15" customHeight="1" x14ac:dyDescent="0.3">
      <c r="A17" s="80" t="s">
        <v>50</v>
      </c>
      <c r="M17" s="52"/>
    </row>
    <row r="18" spans="1:13" s="50" customFormat="1" ht="15" customHeight="1" x14ac:dyDescent="0.3">
      <c r="A18" s="80" t="s">
        <v>51</v>
      </c>
      <c r="M18" s="52"/>
    </row>
    <row r="19" spans="1:13" s="50" customFormat="1" ht="15" customHeight="1" x14ac:dyDescent="0.3">
      <c r="A19" s="80" t="s">
        <v>28</v>
      </c>
      <c r="C19" s="52"/>
      <c r="M19" s="52"/>
    </row>
    <row r="20" spans="1:13" s="50" customFormat="1" ht="15" customHeight="1" x14ac:dyDescent="0.3">
      <c r="A20" s="80" t="s">
        <v>52</v>
      </c>
      <c r="M20" s="52"/>
    </row>
    <row r="21" spans="1:13" s="50" customFormat="1" ht="15" customHeight="1" x14ac:dyDescent="0.3">
      <c r="A21" s="80" t="s">
        <v>11</v>
      </c>
      <c r="M21" s="52"/>
    </row>
    <row r="22" spans="1:13" s="50" customFormat="1" ht="15" customHeight="1" x14ac:dyDescent="0.3">
      <c r="A22" s="80"/>
      <c r="M22" s="52"/>
    </row>
    <row r="23" spans="1:13" s="50" customFormat="1" ht="15" customHeight="1" x14ac:dyDescent="0.3">
      <c r="A23" s="80"/>
    </row>
    <row r="26" spans="1:13" ht="15" customHeight="1" x14ac:dyDescent="0.3">
      <c r="H26" s="52"/>
    </row>
    <row r="34" spans="3:7" ht="15" customHeight="1" x14ac:dyDescent="0.3">
      <c r="C34" s="47" t="s">
        <v>53</v>
      </c>
      <c r="D34" s="48" t="s">
        <v>69</v>
      </c>
    </row>
    <row r="35" spans="3:7" ht="15" customHeight="1" x14ac:dyDescent="0.3">
      <c r="C35" s="65" t="s">
        <v>54</v>
      </c>
      <c r="D35" s="65">
        <v>50</v>
      </c>
      <c r="E35" s="50"/>
    </row>
    <row r="36" spans="3:7" ht="15" customHeight="1" x14ac:dyDescent="0.3">
      <c r="C36" s="65" t="s">
        <v>55</v>
      </c>
      <c r="D36" s="65">
        <v>20</v>
      </c>
      <c r="E36" s="50"/>
    </row>
    <row r="37" spans="3:7" ht="15" customHeight="1" x14ac:dyDescent="0.3">
      <c r="C37" s="65" t="s">
        <v>56</v>
      </c>
      <c r="D37" s="65">
        <v>60</v>
      </c>
      <c r="E37" s="50"/>
    </row>
    <row r="38" spans="3:7" ht="15" customHeight="1" x14ac:dyDescent="0.3">
      <c r="C38" s="65" t="s">
        <v>57</v>
      </c>
      <c r="D38" s="65">
        <v>40</v>
      </c>
      <c r="E38" s="50"/>
    </row>
    <row r="39" spans="3:7" ht="15" customHeight="1" x14ac:dyDescent="0.3">
      <c r="C39" s="76" t="s">
        <v>58</v>
      </c>
      <c r="D39" s="64">
        <f>SUM(D35:D38)</f>
        <v>170</v>
      </c>
      <c r="E39" s="50"/>
      <c r="F39" s="50"/>
      <c r="G39" s="50"/>
    </row>
    <row r="44" spans="3:7" ht="15" customHeight="1" x14ac:dyDescent="0.3">
      <c r="C44" s="47" t="s">
        <v>59</v>
      </c>
      <c r="D44" s="48" t="s">
        <v>69</v>
      </c>
      <c r="E44" s="50"/>
    </row>
    <row r="45" spans="3:7" ht="15" customHeight="1" x14ac:dyDescent="0.3">
      <c r="C45" s="65" t="s">
        <v>65</v>
      </c>
      <c r="D45" s="65">
        <v>20</v>
      </c>
      <c r="E45" s="50"/>
    </row>
    <row r="46" spans="3:7" ht="15" customHeight="1" x14ac:dyDescent="0.3">
      <c r="C46" s="65" t="s">
        <v>66</v>
      </c>
      <c r="D46" s="65">
        <v>10</v>
      </c>
      <c r="E46" s="50"/>
    </row>
    <row r="47" spans="3:7" ht="15" customHeight="1" x14ac:dyDescent="0.3">
      <c r="C47" s="65" t="s">
        <v>67</v>
      </c>
      <c r="D47" s="65">
        <v>10</v>
      </c>
      <c r="E47" s="50"/>
    </row>
    <row r="48" spans="3:7" ht="15" customHeight="1" x14ac:dyDescent="0.3">
      <c r="C48" s="65" t="s">
        <v>68</v>
      </c>
      <c r="D48" s="65">
        <v>40</v>
      </c>
      <c r="E48" s="50"/>
    </row>
    <row r="50" spans="4:7" ht="15" customHeight="1" x14ac:dyDescent="0.3">
      <c r="D50" s="48" t="s">
        <v>70</v>
      </c>
      <c r="F50" s="48" t="s">
        <v>77</v>
      </c>
      <c r="G50" s="48" t="s">
        <v>78</v>
      </c>
    </row>
    <row r="51" spans="4:7" ht="15" customHeight="1" x14ac:dyDescent="0.3">
      <c r="D51" s="53">
        <f>SUM(D45:D48,100)</f>
        <v>180</v>
      </c>
      <c r="F51" s="77">
        <v>100</v>
      </c>
      <c r="G51" s="77">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C20" sqref="C20"/>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4"/>
      <c r="E1" s="54"/>
      <c r="F1" s="54"/>
      <c r="G1" s="54"/>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1" t="s">
        <v>54</v>
      </c>
      <c r="D3" s="70">
        <v>50</v>
      </c>
      <c r="E3" s="27"/>
      <c r="F3" s="71" t="s">
        <v>72</v>
      </c>
      <c r="G3" s="70">
        <v>50</v>
      </c>
      <c r="H3" s="25"/>
      <c r="I3" s="25"/>
      <c r="J3" s="5"/>
    </row>
    <row r="4" spans="1:10" ht="15" customHeight="1" x14ac:dyDescent="0.3">
      <c r="A4" s="17" t="s">
        <v>82</v>
      </c>
      <c r="B4" s="25"/>
      <c r="C4" s="71" t="s">
        <v>55</v>
      </c>
      <c r="D4" s="70">
        <v>20</v>
      </c>
      <c r="E4" s="27"/>
      <c r="F4" s="71" t="s">
        <v>73</v>
      </c>
      <c r="G4" s="70">
        <v>30</v>
      </c>
      <c r="H4" s="25"/>
      <c r="I4" s="25"/>
      <c r="J4" s="5"/>
    </row>
    <row r="5" spans="1:10" s="4" customFormat="1" ht="15" customHeight="1" x14ac:dyDescent="0.3">
      <c r="A5" s="17" t="s">
        <v>83</v>
      </c>
      <c r="B5" s="26"/>
      <c r="C5" s="71" t="s">
        <v>56</v>
      </c>
      <c r="D5" s="70">
        <v>60</v>
      </c>
      <c r="E5" s="27"/>
      <c r="F5" s="71" t="s">
        <v>74</v>
      </c>
      <c r="G5" s="70">
        <v>10</v>
      </c>
      <c r="H5" s="26"/>
      <c r="I5" s="26"/>
      <c r="J5" s="5"/>
    </row>
    <row r="6" spans="1:10" s="4" customFormat="1" ht="15" customHeight="1" x14ac:dyDescent="0.3">
      <c r="A6" s="17" t="s">
        <v>84</v>
      </c>
      <c r="B6" s="26"/>
      <c r="C6" s="71" t="s">
        <v>57</v>
      </c>
      <c r="D6" s="70">
        <v>40</v>
      </c>
      <c r="E6" s="27"/>
      <c r="F6" s="71" t="s">
        <v>75</v>
      </c>
      <c r="G6" s="70">
        <v>50</v>
      </c>
      <c r="H6" s="26"/>
      <c r="I6" s="26"/>
      <c r="J6" s="5"/>
    </row>
    <row r="7" spans="1:10" s="4" customFormat="1" ht="15" customHeight="1" x14ac:dyDescent="0.45">
      <c r="A7" s="17" t="s">
        <v>85</v>
      </c>
      <c r="B7" s="26"/>
      <c r="C7" s="9" t="s">
        <v>93</v>
      </c>
      <c r="D7" s="93">
        <f>AVERAGE(D3:D6)</f>
        <v>42.5</v>
      </c>
      <c r="E7" s="27"/>
      <c r="F7" s="9" t="s">
        <v>93</v>
      </c>
      <c r="G7" s="92">
        <f>AVERAGE(G3:G6)</f>
        <v>35</v>
      </c>
      <c r="H7" s="26"/>
      <c r="I7" s="26"/>
      <c r="J7" s="5"/>
    </row>
    <row r="8" spans="1:10" s="4" customFormat="1" ht="15" customHeight="1" x14ac:dyDescent="0.3">
      <c r="A8" s="17" t="s">
        <v>86</v>
      </c>
      <c r="B8" s="26"/>
      <c r="C8" s="26"/>
      <c r="D8" s="105"/>
      <c r="E8" s="27"/>
      <c r="F8" s="26"/>
      <c r="G8" s="27"/>
      <c r="H8" s="26"/>
      <c r="I8" s="26"/>
      <c r="J8" s="5"/>
    </row>
    <row r="9" spans="1:10" s="4" customFormat="1" ht="15" customHeight="1" x14ac:dyDescent="0.3">
      <c r="A9" s="17" t="s">
        <v>87</v>
      </c>
      <c r="B9" s="26"/>
      <c r="C9" s="6" t="s">
        <v>59</v>
      </c>
      <c r="D9" s="106" t="s">
        <v>69</v>
      </c>
      <c r="E9" s="27"/>
      <c r="F9" s="10" t="s">
        <v>59</v>
      </c>
      <c r="G9" s="7" t="s">
        <v>69</v>
      </c>
      <c r="H9" s="26"/>
      <c r="I9" s="26"/>
      <c r="J9" s="5"/>
    </row>
    <row r="10" spans="1:10" s="4" customFormat="1" ht="15" customHeight="1" x14ac:dyDescent="0.3">
      <c r="A10" s="17" t="s">
        <v>88</v>
      </c>
      <c r="B10" s="26"/>
      <c r="C10" s="71" t="s">
        <v>60</v>
      </c>
      <c r="D10" s="107">
        <v>50</v>
      </c>
      <c r="E10" s="27"/>
      <c r="F10" s="71" t="s">
        <v>60</v>
      </c>
      <c r="G10" s="70">
        <v>50</v>
      </c>
      <c r="H10" s="26"/>
      <c r="I10" s="26"/>
      <c r="J10" s="5"/>
    </row>
    <row r="11" spans="1:10" s="4" customFormat="1" ht="15" customHeight="1" x14ac:dyDescent="0.3">
      <c r="A11" s="17" t="s">
        <v>89</v>
      </c>
      <c r="B11" s="26"/>
      <c r="C11" s="71" t="s">
        <v>61</v>
      </c>
      <c r="D11" s="107">
        <v>100</v>
      </c>
      <c r="E11" s="27"/>
      <c r="F11" s="71" t="s">
        <v>61</v>
      </c>
      <c r="G11" s="70">
        <v>100</v>
      </c>
      <c r="H11" s="26"/>
      <c r="I11" s="26"/>
      <c r="J11" s="5"/>
    </row>
    <row r="12" spans="1:10" s="4" customFormat="1" ht="15" customHeight="1" x14ac:dyDescent="0.3">
      <c r="A12" s="17" t="s">
        <v>90</v>
      </c>
      <c r="B12" s="26"/>
      <c r="C12" s="71" t="s">
        <v>62</v>
      </c>
      <c r="D12" s="107">
        <v>40</v>
      </c>
      <c r="E12" s="27"/>
      <c r="F12" s="71" t="s">
        <v>62</v>
      </c>
      <c r="G12" s="70">
        <v>40</v>
      </c>
      <c r="H12" s="26"/>
      <c r="I12" s="26"/>
      <c r="J12" s="5"/>
    </row>
    <row r="13" spans="1:10" s="4" customFormat="1" ht="15" customHeight="1" x14ac:dyDescent="0.3">
      <c r="A13" s="17" t="s">
        <v>91</v>
      </c>
      <c r="B13" s="26"/>
      <c r="C13" s="71" t="s">
        <v>63</v>
      </c>
      <c r="D13" s="107">
        <v>50</v>
      </c>
      <c r="E13" s="27"/>
      <c r="F13" s="71" t="s">
        <v>63</v>
      </c>
      <c r="G13" s="70">
        <v>50</v>
      </c>
      <c r="H13" s="26"/>
      <c r="I13" s="26"/>
      <c r="J13" s="5"/>
    </row>
    <row r="14" spans="1:10" s="4" customFormat="1" ht="15" customHeight="1" thickBot="1" x14ac:dyDescent="0.35">
      <c r="A14" s="17" t="s">
        <v>92</v>
      </c>
      <c r="B14" s="26"/>
      <c r="C14" s="71" t="s">
        <v>64</v>
      </c>
      <c r="D14" s="107">
        <v>20</v>
      </c>
      <c r="E14" s="27"/>
      <c r="F14" s="71" t="s">
        <v>64</v>
      </c>
      <c r="G14" s="70">
        <v>20</v>
      </c>
      <c r="H14" s="26"/>
      <c r="I14" s="26"/>
      <c r="J14" s="26"/>
    </row>
    <row r="15" spans="1:10" s="4" customFormat="1" ht="15" customHeight="1" thickTop="1" thickBot="1" x14ac:dyDescent="0.35">
      <c r="A15" s="17"/>
      <c r="B15" s="26"/>
      <c r="C15" s="9" t="s">
        <v>93</v>
      </c>
      <c r="D15" s="104">
        <f>AVERAGE(D8:D14)</f>
        <v>52</v>
      </c>
      <c r="E15" s="27"/>
      <c r="F15" s="26"/>
      <c r="G15" s="108"/>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topLeftCell="A4" workbookViewId="0">
      <selection activeCell="G15" sqref="G15"/>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4"/>
      <c r="E1" s="54"/>
      <c r="F1" s="54"/>
      <c r="G1" s="54"/>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69" t="s">
        <v>54</v>
      </c>
      <c r="D3" s="70">
        <v>50</v>
      </c>
      <c r="E3" s="27"/>
      <c r="F3" s="71" t="s">
        <v>72</v>
      </c>
      <c r="G3" s="70">
        <v>50</v>
      </c>
      <c r="H3" s="5"/>
    </row>
    <row r="4" spans="1:8" ht="15" customHeight="1" x14ac:dyDescent="0.3">
      <c r="A4" s="57" t="s">
        <v>97</v>
      </c>
      <c r="B4" s="25"/>
      <c r="C4" s="69" t="s">
        <v>55</v>
      </c>
      <c r="D4" s="70">
        <v>20</v>
      </c>
      <c r="E4" s="27"/>
      <c r="F4" s="71" t="s">
        <v>73</v>
      </c>
      <c r="G4" s="70">
        <v>30</v>
      </c>
      <c r="H4" s="5"/>
    </row>
    <row r="5" spans="1:8" s="4" customFormat="1" ht="15" customHeight="1" x14ac:dyDescent="0.3">
      <c r="A5" s="57" t="s">
        <v>198</v>
      </c>
      <c r="B5" s="26"/>
      <c r="C5" s="69" t="s">
        <v>56</v>
      </c>
      <c r="D5" s="70">
        <v>60</v>
      </c>
      <c r="E5" s="27"/>
      <c r="F5" s="71" t="s">
        <v>74</v>
      </c>
      <c r="G5" s="70">
        <v>10</v>
      </c>
      <c r="H5" s="5"/>
    </row>
    <row r="6" spans="1:8" s="4" customFormat="1" ht="15" customHeight="1" x14ac:dyDescent="0.3">
      <c r="A6" s="57" t="s">
        <v>98</v>
      </c>
      <c r="B6" s="26"/>
      <c r="C6" s="69" t="s">
        <v>57</v>
      </c>
      <c r="D6" s="70">
        <v>40</v>
      </c>
      <c r="E6" s="27"/>
      <c r="F6" s="71" t="s">
        <v>75</v>
      </c>
      <c r="G6" s="70">
        <v>50</v>
      </c>
      <c r="H6" s="5"/>
    </row>
    <row r="7" spans="1:8" s="4" customFormat="1" ht="15" customHeight="1" x14ac:dyDescent="0.3">
      <c r="A7" s="58" t="s">
        <v>99</v>
      </c>
      <c r="B7" s="26"/>
      <c r="C7" s="9" t="s">
        <v>102</v>
      </c>
      <c r="D7" s="104">
        <f>MAX(D3:D6)</f>
        <v>60</v>
      </c>
      <c r="E7" s="27"/>
      <c r="F7" s="9" t="s">
        <v>104</v>
      </c>
      <c r="G7" s="9">
        <f>MAX(G3:G6)</f>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69" t="s">
        <v>60</v>
      </c>
      <c r="D10" s="70">
        <v>50</v>
      </c>
      <c r="E10" s="27"/>
      <c r="F10" s="71" t="s">
        <v>60</v>
      </c>
      <c r="G10" s="70">
        <v>50</v>
      </c>
      <c r="H10" s="5"/>
    </row>
    <row r="11" spans="1:8" s="4" customFormat="1" ht="15" customHeight="1" x14ac:dyDescent="0.3">
      <c r="A11" s="58" t="s">
        <v>199</v>
      </c>
      <c r="B11" s="26"/>
      <c r="C11" s="69" t="s">
        <v>61</v>
      </c>
      <c r="D11" s="70">
        <v>100</v>
      </c>
      <c r="E11" s="27"/>
      <c r="F11" s="71" t="s">
        <v>61</v>
      </c>
      <c r="G11" s="70">
        <v>100</v>
      </c>
      <c r="H11" s="5"/>
    </row>
    <row r="12" spans="1:8" s="4" customFormat="1" ht="15" customHeight="1" x14ac:dyDescent="0.3">
      <c r="A12" s="13"/>
      <c r="B12" s="26"/>
      <c r="C12" s="69" t="s">
        <v>62</v>
      </c>
      <c r="D12" s="70">
        <v>40</v>
      </c>
      <c r="E12" s="27"/>
      <c r="F12" s="71" t="s">
        <v>62</v>
      </c>
      <c r="G12" s="70">
        <v>40</v>
      </c>
      <c r="H12" s="5"/>
    </row>
    <row r="13" spans="1:8" s="4" customFormat="1" ht="15" customHeight="1" x14ac:dyDescent="0.3">
      <c r="A13" s="13"/>
      <c r="B13" s="26"/>
      <c r="C13" s="69" t="s">
        <v>63</v>
      </c>
      <c r="D13" s="70">
        <v>50</v>
      </c>
      <c r="E13" s="27"/>
      <c r="F13" s="71" t="s">
        <v>63</v>
      </c>
      <c r="G13" s="70">
        <v>50</v>
      </c>
      <c r="H13" s="5"/>
    </row>
    <row r="14" spans="1:8" s="4" customFormat="1" ht="15" customHeight="1" x14ac:dyDescent="0.3">
      <c r="A14" s="13"/>
      <c r="B14" s="26"/>
      <c r="C14" s="69" t="s">
        <v>64</v>
      </c>
      <c r="D14" s="70">
        <v>20</v>
      </c>
      <c r="E14" s="27"/>
      <c r="F14" s="71" t="s">
        <v>64</v>
      </c>
      <c r="G14" s="70">
        <v>20</v>
      </c>
      <c r="H14" s="26"/>
    </row>
    <row r="15" spans="1:8" s="4" customFormat="1" ht="15" customHeight="1" x14ac:dyDescent="0.3">
      <c r="A15" s="14"/>
      <c r="B15" s="26"/>
      <c r="C15" s="9" t="s">
        <v>103</v>
      </c>
      <c r="D15" s="68">
        <f>MAX(D8:D14)</f>
        <v>100</v>
      </c>
      <c r="E15" s="27"/>
      <c r="F15" s="9"/>
      <c r="G15" s="68">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election activeCell="D8" sqref="D8"/>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5"/>
    </row>
    <row r="4" spans="1:6" ht="15" customHeight="1" x14ac:dyDescent="0.3">
      <c r="A4" s="19" t="s">
        <v>201</v>
      </c>
    </row>
    <row r="5" spans="1:6" x14ac:dyDescent="0.3">
      <c r="A5" s="17" t="s">
        <v>108</v>
      </c>
      <c r="C5" s="96" t="s">
        <v>105</v>
      </c>
      <c r="D5" s="96"/>
    </row>
    <row r="6" spans="1:6" ht="16.5" customHeight="1" x14ac:dyDescent="0.4">
      <c r="A6" s="17" t="s">
        <v>109</v>
      </c>
      <c r="C6" s="62" t="s">
        <v>118</v>
      </c>
      <c r="D6" s="94">
        <f ca="1">TODAY()</f>
        <v>43973</v>
      </c>
      <c r="F6" s="59" t="str">
        <f ca="1">IF(D6=TODAY(),"You got it!","")</f>
        <v>You got it!</v>
      </c>
    </row>
    <row r="7" spans="1:6" ht="16.5" customHeight="1" x14ac:dyDescent="0.3">
      <c r="A7" s="19" t="s">
        <v>110</v>
      </c>
      <c r="C7" s="62" t="s">
        <v>119</v>
      </c>
      <c r="D7" s="95">
        <v>37581</v>
      </c>
    </row>
    <row r="8" spans="1:6" ht="16.5" customHeight="1" x14ac:dyDescent="0.4">
      <c r="A8" s="17" t="s">
        <v>111</v>
      </c>
      <c r="C8" s="62" t="s">
        <v>120</v>
      </c>
      <c r="D8" s="92">
        <f ca="1">D7-D6</f>
        <v>-6392</v>
      </c>
    </row>
    <row r="9" spans="1:6" x14ac:dyDescent="0.3">
      <c r="A9" s="17" t="s">
        <v>112</v>
      </c>
    </row>
    <row r="10" spans="1:6" ht="15" customHeight="1" thickBot="1" x14ac:dyDescent="0.35">
      <c r="A10" s="19" t="s">
        <v>113</v>
      </c>
      <c r="C10" s="62" t="s">
        <v>121</v>
      </c>
      <c r="D10" s="73"/>
    </row>
    <row r="11" spans="1:6" ht="15" customHeight="1" thickTop="1" thickBot="1" x14ac:dyDescent="0.35">
      <c r="A11" s="19" t="s">
        <v>114</v>
      </c>
      <c r="C11" s="62" t="s">
        <v>122</v>
      </c>
      <c r="D11" s="84">
        <f ca="1">D6+D10</f>
        <v>43973</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5"/>
    </row>
    <row r="27" spans="1:4" x14ac:dyDescent="0.3">
      <c r="C27" s="96" t="s">
        <v>111</v>
      </c>
      <c r="D27" s="96"/>
    </row>
    <row r="28" spans="1:4" x14ac:dyDescent="0.3">
      <c r="C28" s="62" t="s">
        <v>123</v>
      </c>
      <c r="D28" s="85">
        <f ca="1">NOW()</f>
        <v>43973.562863888888</v>
      </c>
    </row>
    <row r="31" spans="1:4" x14ac:dyDescent="0.3">
      <c r="C31" s="96" t="s">
        <v>124</v>
      </c>
      <c r="D31" s="96"/>
    </row>
    <row r="32" spans="1:4" x14ac:dyDescent="0.3">
      <c r="C32" s="62" t="s">
        <v>125</v>
      </c>
      <c r="D32" s="86">
        <v>0.33333333333333331</v>
      </c>
    </row>
    <row r="33" spans="3:4" x14ac:dyDescent="0.3">
      <c r="C33" s="62" t="s">
        <v>126</v>
      </c>
      <c r="D33" s="86">
        <v>0.5</v>
      </c>
    </row>
    <row r="34" spans="3:4" x14ac:dyDescent="0.3">
      <c r="C34" s="62" t="s">
        <v>127</v>
      </c>
      <c r="D34" s="86">
        <v>0.54166666666666663</v>
      </c>
    </row>
    <row r="35" spans="3:4" ht="15" thickBot="1" x14ac:dyDescent="0.35">
      <c r="C35" s="62" t="s">
        <v>128</v>
      </c>
      <c r="D35" s="86">
        <v>0.70833333333333337</v>
      </c>
    </row>
    <row r="36" spans="3:4" ht="15.6" thickTop="1" thickBot="1" x14ac:dyDescent="0.35">
      <c r="C36" s="62" t="s">
        <v>129</v>
      </c>
      <c r="D36" s="72">
        <f>((D35-D32)-(D34-D33))*24</f>
        <v>8.0000000000000018</v>
      </c>
    </row>
    <row r="37" spans="3:4" ht="15" thickTop="1" x14ac:dyDescent="0.3"/>
    <row r="45" spans="3:4" x14ac:dyDescent="0.3">
      <c r="C45" s="97" t="s">
        <v>130</v>
      </c>
      <c r="D45" s="97"/>
    </row>
    <row r="46" spans="3:4" x14ac:dyDescent="0.3">
      <c r="C46" s="74" t="s">
        <v>131</v>
      </c>
      <c r="D46" s="82">
        <v>43005</v>
      </c>
    </row>
    <row r="47" spans="3:4" x14ac:dyDescent="0.3">
      <c r="C47" s="74" t="s">
        <v>132</v>
      </c>
      <c r="D47" s="87">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workbookViewId="0"/>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5"/>
      <c r="E1" s="55"/>
      <c r="F1" s="55"/>
    </row>
    <row r="2" spans="1:6" x14ac:dyDescent="0.3">
      <c r="A2" s="17" t="s">
        <v>134</v>
      </c>
      <c r="C2" s="6" t="s">
        <v>143</v>
      </c>
      <c r="D2" s="6" t="s">
        <v>155</v>
      </c>
      <c r="E2" s="6" t="s">
        <v>164</v>
      </c>
      <c r="F2" s="6" t="s">
        <v>165</v>
      </c>
    </row>
    <row r="3" spans="1:6" x14ac:dyDescent="0.3">
      <c r="A3" s="17" t="s">
        <v>135</v>
      </c>
      <c r="C3" s="62" t="s">
        <v>144</v>
      </c>
      <c r="D3" s="62" t="s">
        <v>156</v>
      </c>
      <c r="E3" s="73" t="str">
        <f>D3&amp;", "&amp;C3</f>
        <v>Dobre, Alexandra</v>
      </c>
      <c r="F3" s="30" t="str">
        <f>C3&amp;" "&amp;D3</f>
        <v>Alexandra Dobre</v>
      </c>
    </row>
    <row r="4" spans="1:6" x14ac:dyDescent="0.3">
      <c r="A4" s="17" t="s">
        <v>136</v>
      </c>
      <c r="C4" s="62" t="s">
        <v>145</v>
      </c>
      <c r="D4" s="62" t="s">
        <v>157</v>
      </c>
      <c r="E4" s="73" t="str">
        <f>D4&amp;","&amp;C4</f>
        <v>Costache,Andrei</v>
      </c>
      <c r="F4" s="30" t="str">
        <f>C4&amp; " "&amp;D4</f>
        <v>Andrei Costache</v>
      </c>
    </row>
    <row r="5" spans="1:6" x14ac:dyDescent="0.3">
      <c r="A5" s="17" t="s">
        <v>137</v>
      </c>
      <c r="C5" s="62" t="s">
        <v>146</v>
      </c>
      <c r="D5" s="62" t="s">
        <v>158</v>
      </c>
      <c r="E5" s="73" t="str">
        <f>D5&amp; "," &amp;C5</f>
        <v>Antonescu,Emil</v>
      </c>
      <c r="F5" s="30" t="str">
        <f>C5&amp; " "&amp;D5</f>
        <v>Emil Antonescu</v>
      </c>
    </row>
    <row r="6" spans="1:6" x14ac:dyDescent="0.3">
      <c r="A6" s="17" t="s">
        <v>10</v>
      </c>
      <c r="C6" s="62" t="s">
        <v>147</v>
      </c>
      <c r="D6" s="62" t="s">
        <v>159</v>
      </c>
      <c r="E6" s="73" t="str">
        <f>D6&amp; "," &amp;C6</f>
        <v>Florea,Magda</v>
      </c>
      <c r="F6" s="30" t="str">
        <f>C6&amp; " "&amp;D6</f>
        <v>Magda Florea</v>
      </c>
    </row>
    <row r="7" spans="1:6" x14ac:dyDescent="0.3">
      <c r="A7" s="17" t="s">
        <v>22</v>
      </c>
      <c r="C7" s="62" t="s">
        <v>148</v>
      </c>
      <c r="D7" s="62" t="s">
        <v>160</v>
      </c>
      <c r="E7" s="73" t="str">
        <f>D7&amp; "," &amp;C7</f>
        <v>Milea,Ștefan</v>
      </c>
      <c r="F7" s="30" t="str">
        <f>C7&amp; " " &amp;D7</f>
        <v>Ștefan Milea</v>
      </c>
    </row>
    <row r="8" spans="1:6" x14ac:dyDescent="0.3">
      <c r="A8" s="17" t="s">
        <v>138</v>
      </c>
      <c r="C8" s="62" t="s">
        <v>149</v>
      </c>
      <c r="D8" s="62" t="s">
        <v>161</v>
      </c>
      <c r="E8" s="73" t="str">
        <f>D8&amp; ","&amp;C8</f>
        <v>Munteanu,Iustin</v>
      </c>
      <c r="F8" s="30" t="str">
        <f>C8&amp; " "&amp;D8</f>
        <v>Iustin Munteanu</v>
      </c>
    </row>
    <row r="9" spans="1:6" x14ac:dyDescent="0.3">
      <c r="A9" s="17" t="s">
        <v>139</v>
      </c>
      <c r="C9" s="62" t="s">
        <v>150</v>
      </c>
      <c r="D9" s="62" t="s">
        <v>162</v>
      </c>
      <c r="E9" s="73" t="str">
        <f>D9&amp; ","&amp;C9</f>
        <v>Năstase,Daniel</v>
      </c>
      <c r="F9" s="30" t="str">
        <f>C9&amp; " "&amp;D9</f>
        <v>Daniel Năstase</v>
      </c>
    </row>
    <row r="10" spans="1:6" ht="15" customHeight="1" x14ac:dyDescent="0.3">
      <c r="A10" s="19" t="s">
        <v>207</v>
      </c>
      <c r="C10" s="62" t="s">
        <v>151</v>
      </c>
      <c r="D10" s="62" t="s">
        <v>163</v>
      </c>
      <c r="E10" s="73" t="str">
        <f>D10&amp; ","&amp;C10</f>
        <v>Moldovan,Marcela</v>
      </c>
      <c r="F10" s="30" t="str">
        <f>C10&amp; " "&amp;D10</f>
        <v>Marcela Moldovan</v>
      </c>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96" t="s">
        <v>152</v>
      </c>
      <c r="D27" s="96"/>
    </row>
    <row r="28" spans="1:4" x14ac:dyDescent="0.3">
      <c r="C28" s="62" t="s">
        <v>118</v>
      </c>
      <c r="D28" s="81">
        <f ca="1">TODAY()</f>
        <v>43973</v>
      </c>
    </row>
    <row r="29" spans="1:4" x14ac:dyDescent="0.3">
      <c r="C29" s="62" t="s">
        <v>123</v>
      </c>
      <c r="D29" s="85">
        <f ca="1">NOW()</f>
        <v>43973.562863888888</v>
      </c>
    </row>
    <row r="31" spans="1:4" x14ac:dyDescent="0.3">
      <c r="C31" s="97" t="s">
        <v>153</v>
      </c>
      <c r="D31" s="97"/>
    </row>
    <row r="32" spans="1:4" x14ac:dyDescent="0.3">
      <c r="C32" s="62" t="str">
        <f ca="1">C28&amp;" "&amp;D28</f>
        <v>Data de azi: 43973</v>
      </c>
      <c r="D32" s="62"/>
    </row>
    <row r="33" spans="3:4" x14ac:dyDescent="0.3">
      <c r="C33" s="62" t="str">
        <f ca="1">C29&amp;" "&amp;D29</f>
        <v>Ora curentă: 43973.5628638889</v>
      </c>
      <c r="D33" s="62"/>
    </row>
    <row r="35" spans="3:4" x14ac:dyDescent="0.3">
      <c r="C35" s="98" t="s">
        <v>154</v>
      </c>
      <c r="D35" s="98"/>
    </row>
    <row r="36" spans="3:4" x14ac:dyDescent="0.3">
      <c r="C36" s="30" t="str">
        <f ca="1">C28 &amp;" "&amp; TEXT(D28,"DD.MM.YYYY")</f>
        <v>Data de azi: 22.05.2020</v>
      </c>
      <c r="D36" s="30"/>
    </row>
    <row r="37" spans="3:4" x14ac:dyDescent="0.3">
      <c r="C37" s="30" t="str">
        <f ca="1">C29&amp;" "&amp;TEXT(D29,"H:MM")</f>
        <v>Ora curentă: 13:30</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abSelected="1" workbookViewId="0">
      <selection activeCell="D12" sqref="D12"/>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5"/>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0"/>
      <c r="E5" s="20"/>
      <c r="F5" s="20"/>
    </row>
    <row r="6" spans="1:6" ht="15" customHeight="1" x14ac:dyDescent="0.3">
      <c r="A6" s="19" t="s">
        <v>204</v>
      </c>
      <c r="E6" s="20"/>
      <c r="F6" s="20"/>
    </row>
    <row r="7" spans="1:6" x14ac:dyDescent="0.3">
      <c r="A7" s="17" t="s">
        <v>10</v>
      </c>
      <c r="C7" s="20"/>
      <c r="D7" s="20"/>
      <c r="E7" s="20"/>
      <c r="F7" s="20"/>
    </row>
    <row r="8" spans="1:6" x14ac:dyDescent="0.3">
      <c r="A8" s="17" t="s">
        <v>22</v>
      </c>
      <c r="C8" s="99" t="s">
        <v>166</v>
      </c>
      <c r="D8" s="99"/>
    </row>
    <row r="9" spans="1:6" ht="16.8" x14ac:dyDescent="0.4">
      <c r="A9" s="17" t="s">
        <v>169</v>
      </c>
      <c r="C9" s="75" t="s">
        <v>177</v>
      </c>
      <c r="D9" s="100" t="b">
        <v>1</v>
      </c>
    </row>
    <row r="10" spans="1:6" ht="16.8" x14ac:dyDescent="0.4">
      <c r="A10" s="17" t="s">
        <v>170</v>
      </c>
      <c r="C10" s="75" t="s">
        <v>178</v>
      </c>
      <c r="D10" s="100" t="b">
        <v>0</v>
      </c>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88">
        <v>9.7607115856835538</v>
      </c>
      <c r="F28" s="88">
        <f>'Instrucțiunile IF'!$E$28:$E$29*'Instrucțiunile IF'!$D$28:$D$29</f>
        <v>19.521423171367108</v>
      </c>
    </row>
    <row r="29" spans="1:6" ht="15" thickBot="1" x14ac:dyDescent="0.35">
      <c r="C29" s="31" t="s">
        <v>180</v>
      </c>
      <c r="D29" s="31">
        <v>3</v>
      </c>
      <c r="E29" s="89">
        <v>3.4189202461080024</v>
      </c>
      <c r="F29" s="89">
        <f>'Instrucțiunile IF'!$E$28:$E$29*'Instrucțiunile IF'!$D$28:$D$29</f>
        <v>10.256760738324008</v>
      </c>
    </row>
    <row r="30" spans="1:6" x14ac:dyDescent="0.3">
      <c r="C30" s="20"/>
      <c r="D30" s="20"/>
      <c r="E30" s="20"/>
      <c r="F30" s="20"/>
    </row>
    <row r="31" spans="1:6" x14ac:dyDescent="0.3">
      <c r="C31" s="20"/>
      <c r="D31" s="20" t="s">
        <v>182</v>
      </c>
      <c r="E31" s="90">
        <f>SUM('Instrucțiunile IF'!$E$28:$E$29)</f>
        <v>13.179631831791557</v>
      </c>
      <c r="F31" s="90">
        <f>SUM('Instrucțiunile IF'!F28:F29)</f>
        <v>29.778183909691116</v>
      </c>
    </row>
    <row r="32" spans="1:6" ht="15" thickBot="1" x14ac:dyDescent="0.35">
      <c r="C32" s="20"/>
      <c r="D32" s="20"/>
      <c r="E32" s="20"/>
      <c r="F32" s="20"/>
    </row>
    <row r="33" spans="3:6" ht="15.6" thickTop="1" thickBot="1" x14ac:dyDescent="0.35">
      <c r="C33" s="20"/>
      <c r="D33" s="20" t="s">
        <v>183</v>
      </c>
      <c r="E33" s="29" t="s">
        <v>187</v>
      </c>
      <c r="F33" s="91">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1">
        <f>IF(E35="Da",SUM(D28:D29)*1.25,0)</f>
        <v>6.25</v>
      </c>
    </row>
    <row r="36" spans="3:6" ht="15" thickTop="1" x14ac:dyDescent="0.3"/>
    <row r="37" spans="3:6" x14ac:dyDescent="0.3">
      <c r="D37" s="20" t="s">
        <v>185</v>
      </c>
      <c r="E37" s="20"/>
      <c r="F37" s="90">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2020-05-22T10:31:14Z</dcterms:modified>
</cp:coreProperties>
</file>