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1.xml" ContentType="application/vnd.openxmlformats-officedocument.drawingml.chart+xml"/>
  <Override PartName="/xl/drawings/drawing11.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38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l="1"/>
  <c r="D9" i="13"/>
  <c r="F4" i="15"/>
  <c r="F5" i="15"/>
  <c r="F6" i="15"/>
  <c r="F7" i="15"/>
  <c r="F8" i="15"/>
  <c r="F9" i="15"/>
  <c r="F10" i="15"/>
  <c r="E4" i="15"/>
  <c r="E5" i="15"/>
  <c r="E6" i="15"/>
  <c r="E7" i="15"/>
  <c r="E8" i="15"/>
  <c r="E9" i="15"/>
  <c r="E10" i="15"/>
  <c r="E3" i="15"/>
  <c r="F3" i="15"/>
  <c r="G15" i="1"/>
  <c r="G15" i="16"/>
  <c r="D36" i="10" l="1"/>
  <c r="D28" i="10"/>
  <c r="D6" i="10"/>
  <c r="D7" i="11"/>
  <c r="D15" i="11"/>
  <c r="G7" i="11"/>
  <c r="D15" i="1"/>
  <c r="G7" i="1"/>
  <c r="D7" i="1"/>
  <c r="D15" i="16"/>
  <c r="F7" i="19"/>
  <c r="F6" i="19"/>
  <c r="F5" i="19"/>
  <c r="F4" i="19"/>
  <c r="F3" i="19"/>
  <c r="F29" i="13" l="1"/>
  <c r="F28" i="13"/>
  <c r="D12" i="13"/>
  <c r="D7" i="16"/>
  <c r="G51" i="16" l="1"/>
  <c r="G7" i="19"/>
  <c r="F6" i="10"/>
  <c r="J43" i="19"/>
  <c r="F35" i="13"/>
  <c r="G6" i="19"/>
  <c r="G5" i="19"/>
  <c r="G4" i="19"/>
  <c r="G3" i="19"/>
  <c r="D51" i="16"/>
  <c r="G15" i="11"/>
  <c r="D39" i="16"/>
  <c r="D29" i="15"/>
  <c r="D28" i="15"/>
  <c r="D11" i="10"/>
  <c r="E31" i="13"/>
  <c r="C33" i="15" l="1"/>
  <c r="C37" i="15"/>
  <c r="C32" i="15"/>
  <c r="F31" i="13"/>
  <c r="F33" i="13" s="1"/>
  <c r="F37" i="13" s="1"/>
  <c r="D8" i="10"/>
</calcChain>
</file>

<file path=xl/sharedStrings.xml><?xml version="1.0" encoding="utf-8"?>
<sst xmlns="http://schemas.openxmlformats.org/spreadsheetml/2006/main" count="315" uniqueCount="213">
  <si>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</si>
  <si>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</si>
  <si>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</si>
  <si>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</si>
  <si>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</si>
  <si>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</si>
  <si>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</si>
  <si>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</si>
  <si>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</si>
  <si>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</si>
  <si>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</si>
  <si>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</si>
  <si>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</si>
  <si>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</si>
  <si>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</si>
  <si>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</si>
  <si>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</si>
  <si>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</si>
  <si>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</si>
  <si>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</si>
  <si>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</si>
  <si>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</si>
  <si>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</si>
  <si>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</si>
  <si>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</si>
  <si>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</si>
  <si>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</si>
  <si>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</si>
  <si>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</si>
  <si>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</si>
  <si>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</si>
  <si>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</si>
  <si>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</si>
  <si>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</si>
  <si>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</si>
  <si>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</si>
  <si>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</si>
  <si>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</si>
  <si>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</si>
  <si>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</si>
  <si>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</si>
  <si>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</si>
  <si>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</si>
  <si>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</si>
  <si>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</si>
  <si>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</si>
  <si>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</si>
  <si>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</si>
  <si>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</si>
  <si>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</si>
  <si>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</si>
  <si>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</si>
  <si>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</si>
  <si>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</si>
  <si>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</si>
  <si>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</si>
  <si>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</si>
  <si>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</si>
  <si>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</si>
  <si>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</si>
  <si>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</si>
  <si>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</si>
  <si>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</si>
  <si>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</si>
  <si>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</si>
  <si>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</si>
  <si>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</si>
  <si>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</si>
  <si>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</si>
  <si>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</si>
  <si>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</si>
  <si>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</si>
  <si>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</si>
  <si>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</si>
  <si>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</si>
  <si>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</si>
  <si>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</si>
  <si>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</si>
  <si>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</si>
  <si>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</si>
  <si>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</si>
  <si>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</si>
  <si>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</si>
  <si>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</si>
  <si>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</si>
  <si>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</si>
  <si>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</si>
  <si>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</si>
  <si>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</si>
  <si>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</si>
  <si>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</si>
  <si>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</si>
  <si>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</si>
  <si>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</si>
  <si>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</si>
  <si>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</si>
  <si>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</si>
  <si>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</si>
  <si>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</si>
  <si>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</si>
  <si>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</si>
  <si>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</si>
  <si>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</si>
  <si>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</si>
  <si>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</si>
  <si>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</si>
  <si>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</si>
  <si>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</si>
  <si>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</si>
  <si>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</si>
  <si>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</si>
  <si>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</si>
  <si>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</si>
  <si>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</si>
  <si>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</si>
  <si>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</si>
  <si>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</si>
  <si>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</si>
  <si>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</si>
  <si>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</si>
  <si>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</si>
  <si>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</si>
  <si>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</si>
  <si>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</si>
  <si>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</si>
  <si>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</si>
  <si>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</si>
  <si>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</si>
  <si>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</si>
  <si>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</si>
  <si>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</si>
  <si>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</si>
  <si>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</si>
  <si>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</si>
  <si>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</si>
  <si>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</si>
  <si>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</si>
  <si>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</si>
  <si>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</si>
  <si>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</si>
  <si>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</si>
  <si>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</si>
  <si>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</si>
  <si>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</si>
  <si>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</si>
  <si>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</si>
  <si>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</si>
  <si>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</si>
  <si>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</si>
  <si>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</si>
  <si>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</si>
  <si>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</si>
  <si>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</si>
  <si>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</si>
  <si>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</si>
  <si>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</si>
  <si>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</si>
  <si>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</si>
  <si>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</si>
  <si>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</si>
  <si>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</si>
  <si>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</si>
  <si>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</si>
  <si>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</si>
  <si>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</si>
  <si>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</si>
  <si>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</si>
  <si>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</si>
  <si>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</si>
  <si>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</si>
  <si>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</si>
  <si>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</si>
  <si>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</si>
  <si>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</si>
  <si>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</si>
  <si>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</si>
  <si>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</si>
  <si>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</si>
  <si>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</si>
  <si>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</si>
  <si>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</si>
  <si>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</si>
  <si>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</si>
  <si>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</si>
  <si>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</si>
  <si>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</si>
  <si>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</si>
  <si>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</si>
  <si>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</si>
  <si>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</si>
  <si>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</si>
  <si>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</si>
  <si>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</si>
  <si>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</si>
  <si>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</si>
  <si>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</si>
  <si>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</si>
  <si>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</si>
  <si>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</si>
  <si>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</si>
  <si>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</si>
  <si>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</si>
  <si>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</si>
  <si>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</si>
  <si>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</si>
  <si>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</si>
  <si>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</si>
  <si>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</si>
  <si>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</si>
  <si>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</si>
  <si>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AN</t>
  </si>
  <si>
    <t>PREZENȚE LA CONFERINȚE</t>
  </si>
  <si>
    <t>Afișează legenda sub diagramă.</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</si>
</sst>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5">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4"/>
      <color rgb="FF000000"/>
      <name val="SegoeUI"/>
    </font>
    <font>
      <b/>
      <sz val="11"/>
      <color rgb="FFFF0000"/>
      <name val="Calibri"/>
      <family val="2"/>
      <scheme val="minor"/>
    </font>
    <font>
      <b/>
      <sz val="11"/>
      <color rgb="FFFF0000"/>
      <name val="Segoe UI"/>
      <family val="2"/>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6">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 fillId="5" borderId="7" xfId="8" applyFont="1" applyBorder="1" applyAlignment="1">
      <alignment horizontal="right"/>
    </xf>
    <xf numFmtId="0" fontId="1" fillId="8" borderId="0" xfId="31" applyFont="1" applyAlignment="1">
      <alignment horizontal="left" wrapText="1" indent="4"/>
    </xf>
    <xf numFmtId="0" fontId="33" fillId="7" borderId="0" xfId="30"/>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42" fillId="0" borderId="0" xfId="0" applyFont="1"/>
    <xf numFmtId="0" fontId="43" fillId="4" borderId="2" xfId="13" applyNumberFormat="1" applyFont="1"/>
    <xf numFmtId="0" fontId="43" fillId="0" borderId="9" xfId="10" applyFont="1" applyBorder="1" applyAlignment="1">
      <alignment horizontal="left"/>
    </xf>
    <xf numFmtId="0" fontId="43" fillId="4" borderId="2" xfId="9" applyFont="1"/>
    <xf numFmtId="0" fontId="44" fillId="0" borderId="0" xfId="0" applyFont="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ro-RO"/>
              <a:t>AN</a:t>
            </a:r>
            <a:r>
              <a:rPr lang="ro-RO" baseline="0"/>
              <a:t> DUPĂ AN</a:t>
            </a:r>
            <a:endParaRPr lang="en-US"/>
          </a:p>
        </c:rich>
      </c:tx>
      <c:layout>
        <c:manualLayout>
          <c:xMode val="edge"/>
          <c:yMode val="edge"/>
          <c:x val="0.30830555555555555"/>
          <c:y val="0.11215791834903545"/>
        </c:manualLayout>
      </c:layout>
      <c:overlay val="0"/>
    </c:title>
    <c:autoTitleDeleted val="0"/>
    <c:plotArea>
      <c:layout/>
      <c:barChart>
        <c:barDir val="col"/>
        <c:grouping val="clustered"/>
        <c:varyColors val="0"/>
        <c:ser>
          <c:idx val="0"/>
          <c:order val="0"/>
          <c:tx>
            <c:strRef>
              <c:f>Sheet1!$B$9</c:f>
              <c:strCache>
                <c:ptCount val="1"/>
                <c:pt idx="0">
                  <c:v>AN</c:v>
                </c:pt>
              </c:strCache>
            </c:strRef>
          </c:tx>
          <c:invertIfNegative val="0"/>
          <c:val>
            <c:numRef>
              <c:f>Sheet1!$B$10:$B$17</c:f>
              <c:numCache>
                <c:formatCode>General</c:formatCode>
                <c:ptCount val="8"/>
                <c:pt idx="0">
                  <c:v>2013</c:v>
                </c:pt>
                <c:pt idx="1">
                  <c:v>2014</c:v>
                </c:pt>
                <c:pt idx="2">
                  <c:v>2015</c:v>
                </c:pt>
                <c:pt idx="3">
                  <c:v>2016</c:v>
                </c:pt>
                <c:pt idx="4">
                  <c:v>2017</c:v>
                </c:pt>
                <c:pt idx="5">
                  <c:v>2018</c:v>
                </c:pt>
                <c:pt idx="6">
                  <c:v>2019</c:v>
                </c:pt>
                <c:pt idx="7">
                  <c:v>2020</c:v>
                </c:pt>
              </c:numCache>
            </c:numRef>
          </c:val>
        </c:ser>
        <c:ser>
          <c:idx val="1"/>
          <c:order val="1"/>
          <c:tx>
            <c:strRef>
              <c:f>Sheet1!$C$9</c:f>
              <c:strCache>
                <c:ptCount val="1"/>
                <c:pt idx="0">
                  <c:v>PREZENȚE LA CONFERINȚE</c:v>
                </c:pt>
              </c:strCache>
            </c:strRef>
          </c:tx>
          <c:invertIfNegative val="0"/>
          <c:trendline>
            <c:trendlineType val="movingAvg"/>
            <c:period val="2"/>
            <c:dispRSqr val="0"/>
            <c:dispEq val="0"/>
          </c:trendline>
          <c:val>
            <c:numRef>
              <c:f>Sheet1!$C$10:$C$17</c:f>
              <c:numCache>
                <c:formatCode>General</c:formatCode>
                <c:ptCount val="8"/>
                <c:pt idx="0">
                  <c:v>200</c:v>
                </c:pt>
                <c:pt idx="1">
                  <c:v>220</c:v>
                </c:pt>
                <c:pt idx="2">
                  <c:v>103</c:v>
                </c:pt>
                <c:pt idx="3">
                  <c:v>700</c:v>
                </c:pt>
                <c:pt idx="4">
                  <c:v>400</c:v>
                </c:pt>
                <c:pt idx="5">
                  <c:v>500</c:v>
                </c:pt>
                <c:pt idx="6">
                  <c:v>300</c:v>
                </c:pt>
                <c:pt idx="7">
                  <c:v>4000</c:v>
                </c:pt>
              </c:numCache>
            </c:numRef>
          </c:val>
        </c:ser>
        <c:dLbls>
          <c:showLegendKey val="0"/>
          <c:showVal val="0"/>
          <c:showCatName val="0"/>
          <c:showSerName val="0"/>
          <c:showPercent val="0"/>
          <c:showBubbleSize val="0"/>
        </c:dLbls>
        <c:gapWidth val="150"/>
        <c:axId val="-500480624"/>
        <c:axId val="-500478448"/>
      </c:barChart>
      <c:catAx>
        <c:axId val="-500480624"/>
        <c:scaling>
          <c:orientation val="minMax"/>
        </c:scaling>
        <c:delete val="0"/>
        <c:axPos val="b"/>
        <c:majorTickMark val="none"/>
        <c:minorTickMark val="none"/>
        <c:tickLblPos val="nextTo"/>
        <c:crossAx val="-500478448"/>
        <c:crosses val="autoZero"/>
        <c:auto val="1"/>
        <c:lblAlgn val="ctr"/>
        <c:lblOffset val="100"/>
        <c:noMultiLvlLbl val="0"/>
      </c:catAx>
      <c:valAx>
        <c:axId val="-500478448"/>
        <c:scaling>
          <c:orientation val="minMax"/>
        </c:scaling>
        <c:delete val="0"/>
        <c:axPos val="l"/>
        <c:majorGridlines/>
        <c:numFmt formatCode="General" sourceLinked="1"/>
        <c:majorTickMark val="none"/>
        <c:minorTickMark val="none"/>
        <c:tickLblPos val="nextTo"/>
        <c:crossAx val="-500480624"/>
        <c:crosses val="autoZero"/>
        <c:crossBetween val="between"/>
      </c:valAx>
    </c:plotArea>
    <c:legend>
      <c:legendPos val="b"/>
      <c:layout/>
      <c:overlay val="0"/>
    </c:legend>
    <c:plotVisOnly val="1"/>
    <c:dispBlanksAs val="gap"/>
    <c:showDLblsOverMax val="0"/>
  </c:chart>
  <c:txPr>
    <a:bodyPr/>
    <a:lstStyle/>
    <a:p>
      <a:pPr>
        <a:defRPr>
          <a:ln>
            <a:solidFill>
              <a:sysClr val="windowText" lastClr="000000"/>
            </a:solidFill>
          </a:ln>
        </a:defRPr>
      </a:pPr>
      <a:endParaRPr lang="en-US"/>
    </a:p>
  </c:tx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6420" cy="4498521"/>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3876" y="1856013"/>
          <a:ext cx="2334985" cy="114164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900681"/>
          <a:ext cx="5756420" cy="26955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483024"/>
          <a:ext cx="2793054" cy="366887"/>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858168"/>
          <a:ext cx="3592131" cy="372474"/>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247080"/>
          <a:ext cx="2727711" cy="366887"/>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629053"/>
          <a:ext cx="2972703" cy="372475"/>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999168"/>
          <a:ext cx="3237047" cy="372474"/>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3382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3420" y="1353211"/>
          <a:ext cx="2575418" cy="19873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3213" y="5659717"/>
          <a:ext cx="3843253" cy="239435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10</xdr:col>
      <xdr:colOff>76200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419091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9587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43</xdr:row>
      <xdr:rowOff>36195</xdr:rowOff>
    </xdr:from>
    <xdr:to>
      <xdr:col>1</xdr:col>
      <xdr:colOff>970370</xdr:colOff>
      <xdr:row>44</xdr:row>
      <xdr:rowOff>173524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43</xdr:row>
      <xdr:rowOff>36195</xdr:rowOff>
    </xdr:from>
    <xdr:to>
      <xdr:col>1</xdr:col>
      <xdr:colOff>4988381</xdr:colOff>
      <xdr:row>44</xdr:row>
      <xdr:rowOff>173524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40</xdr:row>
      <xdr:rowOff>93345</xdr:rowOff>
    </xdr:from>
    <xdr:to>
      <xdr:col>4</xdr:col>
      <xdr:colOff>949853</xdr:colOff>
      <xdr:row>49</xdr:row>
      <xdr:rowOff>94404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52309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19764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58461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97692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65582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=D3&amp;", "&amp;C3</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18</xdr:row>
      <xdr:rowOff>112395</xdr:rowOff>
    </xdr:from>
    <xdr:to>
      <xdr:col>1</xdr:col>
      <xdr:colOff>2474582</xdr:colOff>
      <xdr:row>21</xdr:row>
      <xdr:rowOff>76582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18</xdr:row>
      <xdr:rowOff>112395</xdr:rowOff>
    </xdr:from>
    <xdr:to>
      <xdr:col>1</xdr:col>
      <xdr:colOff>4988381</xdr:colOff>
      <xdr:row>20</xdr:row>
      <xdr:rowOff>66844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32</xdr:row>
      <xdr:rowOff>36195</xdr:rowOff>
    </xdr:from>
    <xdr:to>
      <xdr:col>6</xdr:col>
      <xdr:colOff>590549</xdr:colOff>
      <xdr:row>38</xdr:row>
      <xdr:rowOff>83820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103540</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4342" cy="4505747"/>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23192</xdr:rowOff>
    </xdr:from>
    <xdr:to>
      <xdr:col>1</xdr:col>
      <xdr:colOff>4959242</xdr:colOff>
      <xdr:row>20</xdr:row>
      <xdr:rowOff>163170</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120227</xdr:rowOff>
    </xdr:from>
    <xdr:to>
      <xdr:col>5</xdr:col>
      <xdr:colOff>533402</xdr:colOff>
      <xdr:row>21</xdr:row>
      <xdr:rowOff>180145</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207984"/>
          <a:ext cx="3684769" cy="15507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70815</xdr:rowOff>
    </xdr:from>
    <xdr:to>
      <xdr:col>4</xdr:col>
      <xdr:colOff>600075</xdr:colOff>
      <xdr:row>48</xdr:row>
      <xdr:rowOff>32716</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4892" y="8432937"/>
          <a:ext cx="3770244" cy="1260614"/>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75290</xdr:rowOff>
    </xdr:from>
    <xdr:to>
      <xdr:col>11</xdr:col>
      <xdr:colOff>485774</xdr:colOff>
      <xdr:row>40</xdr:row>
      <xdr:rowOff>24646</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1412" y="6529099"/>
          <a:ext cx="3476623" cy="1672138"/>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23192</xdr:rowOff>
    </xdr:from>
    <xdr:to>
      <xdr:col>1</xdr:col>
      <xdr:colOff>2484107</xdr:colOff>
      <xdr:row>21</xdr:row>
      <xdr:rowOff>172909</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22</xdr:row>
      <xdr:rowOff>180145</xdr:rowOff>
    </xdr:from>
    <xdr:to>
      <xdr:col>1</xdr:col>
      <xdr:colOff>5219700</xdr:colOff>
      <xdr:row>52</xdr:row>
      <xdr:rowOff>133790</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944302"/>
          <a:ext cx="5754342" cy="559244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4141</xdr:rowOff>
    </xdr:from>
    <xdr:to>
      <xdr:col>1</xdr:col>
      <xdr:colOff>980459</xdr:colOff>
      <xdr:row>51</xdr:row>
      <xdr:rowOff>144121</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4141</xdr:rowOff>
    </xdr:from>
    <xdr:to>
      <xdr:col>1</xdr:col>
      <xdr:colOff>4959806</xdr:colOff>
      <xdr:row>51</xdr:row>
      <xdr:rowOff>144121</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51766</xdr:rowOff>
    </xdr:from>
    <xdr:to>
      <xdr:col>1</xdr:col>
      <xdr:colOff>5237988</xdr:colOff>
      <xdr:row>66</xdr:row>
      <xdr:rowOff>108916</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640253"/>
          <a:ext cx="5753580" cy="2469046"/>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168166</xdr:rowOff>
    </xdr:from>
    <xdr:to>
      <xdr:col>1</xdr:col>
      <xdr:colOff>2581275</xdr:colOff>
      <xdr:row>58</xdr:row>
      <xdr:rowOff>146245</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313244"/>
          <a:ext cx="2886886" cy="349140"/>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162232</xdr:rowOff>
    </xdr:from>
    <xdr:to>
      <xdr:col>1</xdr:col>
      <xdr:colOff>2609850</xdr:colOff>
      <xdr:row>60</xdr:row>
      <xdr:rowOff>145621</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678371"/>
          <a:ext cx="2915461" cy="354450"/>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7620</xdr:rowOff>
    </xdr:from>
    <xdr:to>
      <xdr:col>1</xdr:col>
      <xdr:colOff>3000375</xdr:colOff>
      <xdr:row>64</xdr:row>
      <xdr:rowOff>176538</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451411"/>
          <a:ext cx="3305986" cy="3544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161608</xdr:rowOff>
    </xdr:from>
    <xdr:to>
      <xdr:col>1</xdr:col>
      <xdr:colOff>2609850</xdr:colOff>
      <xdr:row>62</xdr:row>
      <xdr:rowOff>144997</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2048808"/>
          <a:ext cx="2915461" cy="354450"/>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381000</xdr:colOff>
      <xdr:row>6</xdr:row>
      <xdr:rowOff>0</xdr:rowOff>
    </xdr:from>
    <xdr:to>
      <xdr:col>12</xdr:col>
      <xdr:colOff>76200</xdr:colOff>
      <xdr:row>21</xdr:row>
      <xdr:rowOff>87630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571500</xdr:colOff>
      <xdr:row>17</xdr:row>
      <xdr:rowOff>160020</xdr:rowOff>
    </xdr:from>
    <xdr:to>
      <xdr:col>2</xdr:col>
      <xdr:colOff>2091555</xdr:colOff>
      <xdr:row>41</xdr:row>
      <xdr:rowOff>157364</xdr:rowOff>
    </xdr:to>
    <xdr:pic>
      <xdr:nvPicPr>
        <xdr:cNvPr id="3" name="Picture 2"/>
        <xdr:cNvPicPr>
          <a:picLocks noChangeAspect="1"/>
        </xdr:cNvPicPr>
      </xdr:nvPicPr>
      <xdr:blipFill>
        <a:blip xmlns:r="http://schemas.openxmlformats.org/officeDocument/2006/relationships" r:embed="rId2"/>
        <a:stretch>
          <a:fillRect/>
        </a:stretch>
      </xdr:blipFill>
      <xdr:spPr>
        <a:xfrm>
          <a:off x="2567940" y="3307080"/>
          <a:ext cx="2769735" cy="4424564"/>
        </a:xfrm>
        <a:prstGeom prst="rect">
          <a:avLst/>
        </a:prstGeom>
      </xdr:spPr>
    </xdr:pic>
    <xdr:clientData/>
  </xdr:twoCellAnchor>
</xdr:wsDr>
</file>

<file path=xl/drawings/drawing11.xml><?xml version="1.0" encoding="utf-8"?>
<c:userShapes xmlns:c="http://schemas.openxmlformats.org/drawingml/2006/chart">
  <cdr:relSizeAnchor xmlns:cdr="http://schemas.openxmlformats.org/drawingml/2006/chartDrawing">
    <cdr:from>
      <cdr:x>0.38</cdr:x>
      <cdr:y>0.05114</cdr:y>
    </cdr:from>
    <cdr:to>
      <cdr:x>0.58</cdr:x>
      <cdr:y>0.37416</cdr:y>
    </cdr:to>
    <cdr:sp macro="" textlink="">
      <cdr:nvSpPr>
        <cdr:cNvPr id="2" name="TextBox 1"/>
        <cdr:cNvSpPr txBox="1"/>
      </cdr:nvSpPr>
      <cdr:spPr>
        <a:xfrm xmlns:a="http://schemas.openxmlformats.org/drawingml/2006/main">
          <a:off x="1737360" y="144780"/>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400" b="1">
            <a:solidFill>
              <a:schemeClr val="tx1"/>
            </a:solidFill>
          </a:endParaRPr>
        </a:p>
      </cdr:txBody>
    </cdr:sp>
  </cdr:relSizeAnchor>
</c:userShape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topLeftCell="A7" workbookViewId="0">
      <selection activeCell="A4" sqref="A4"/>
    </sheetView>
  </sheetViews>
  <sheetFormatPr defaultColWidth="11.109375" defaultRowHeight="20.25" customHeight="1"/>
  <cols>
    <col min="1" max="1" width="129.6640625" style="1" customWidth="1"/>
    <col min="2" max="2" width="3.5546875" style="1" customWidth="1"/>
    <col min="3" max="16384" width="11.109375" style="1"/>
  </cols>
  <sheetData>
    <row r="1" spans="1:1" ht="20.25" customHeight="1">
      <c r="A1" s="36"/>
    </row>
    <row r="2" spans="1:1" ht="102" customHeight="1">
      <c r="A2" s="36" t="s">
        <v>0</v>
      </c>
    </row>
    <row r="3" spans="1:1" ht="44.4">
      <c r="A3" s="2" t="s">
        <v>193</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70" zoomScaleNormal="70" workbookViewId="0">
      <selection activeCell="F7" sqref="F7"/>
    </sheetView>
  </sheetViews>
  <sheetFormatPr defaultColWidth="9.109375" defaultRowHeight="14.4"/>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c r="A1" s="17" t="s">
        <v>2</v>
      </c>
      <c r="C1" s="40"/>
      <c r="D1" s="41"/>
      <c r="E1" s="41"/>
      <c r="F1" s="41"/>
    </row>
    <row r="2" spans="1:7" ht="15" thickBot="1">
      <c r="A2" s="17" t="s">
        <v>3</v>
      </c>
      <c r="C2" s="42" t="s">
        <v>29</v>
      </c>
      <c r="E2" s="6" t="s">
        <v>30</v>
      </c>
      <c r="F2" s="7" t="s">
        <v>36</v>
      </c>
      <c r="G2" s="7" t="s">
        <v>37</v>
      </c>
    </row>
    <row r="3" spans="1:7" ht="15.6" thickTop="1" thickBot="1">
      <c r="A3" s="17" t="s">
        <v>4</v>
      </c>
      <c r="C3" s="56">
        <v>6</v>
      </c>
      <c r="E3" s="62" t="s">
        <v>31</v>
      </c>
      <c r="F3" s="61">
        <f>C3+C4</f>
        <v>10</v>
      </c>
      <c r="G3" s="63">
        <f>C3+C4</f>
        <v>10</v>
      </c>
    </row>
    <row r="4" spans="1:7" ht="15.6" thickTop="1" thickBot="1">
      <c r="A4" s="17" t="s">
        <v>5</v>
      </c>
      <c r="C4" s="56">
        <v>4</v>
      </c>
      <c r="E4" s="62" t="s">
        <v>32</v>
      </c>
      <c r="F4" s="61">
        <f>C3-C4</f>
        <v>2</v>
      </c>
      <c r="G4" s="63">
        <f>C3-C4</f>
        <v>2</v>
      </c>
    </row>
    <row r="5" spans="1:7" ht="15" thickTop="1">
      <c r="A5" s="17" t="s">
        <v>6</v>
      </c>
      <c r="C5" s="16">
        <v>2</v>
      </c>
      <c r="E5" s="62" t="s">
        <v>33</v>
      </c>
      <c r="F5" s="61">
        <f>C3*C4</f>
        <v>24</v>
      </c>
      <c r="G5" s="63">
        <f>C3*C4</f>
        <v>24</v>
      </c>
    </row>
    <row r="6" spans="1:7" ht="15" thickBot="1">
      <c r="A6" s="17" t="s">
        <v>7</v>
      </c>
      <c r="C6" s="16">
        <v>3</v>
      </c>
      <c r="E6" s="62" t="s">
        <v>34</v>
      </c>
      <c r="F6" s="61">
        <f>C3/C4</f>
        <v>1.5</v>
      </c>
      <c r="G6" s="63">
        <f>C3/C4</f>
        <v>1.5</v>
      </c>
    </row>
    <row r="7" spans="1:7" ht="15" customHeight="1" thickTop="1" thickBot="1">
      <c r="A7" s="17" t="s">
        <v>8</v>
      </c>
      <c r="E7" s="62" t="s">
        <v>35</v>
      </c>
      <c r="F7" s="64">
        <f>C3^C4</f>
        <v>1296</v>
      </c>
      <c r="G7" s="63">
        <f>C3^C4</f>
        <v>1296</v>
      </c>
    </row>
    <row r="8" spans="1:7" ht="15" thickTop="1">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194</v>
      </c>
    </row>
    <row r="19" spans="1:7">
      <c r="A19" s="17" t="s">
        <v>19</v>
      </c>
    </row>
    <row r="20" spans="1:7">
      <c r="A20" s="18" t="s">
        <v>195</v>
      </c>
    </row>
    <row r="21" spans="1:7" ht="15" customHeight="1">
      <c r="A21" s="19" t="s">
        <v>20</v>
      </c>
    </row>
    <row r="22" spans="1:7">
      <c r="A22" s="17" t="s">
        <v>21</v>
      </c>
    </row>
    <row r="23" spans="1:7">
      <c r="A23" s="17" t="s">
        <v>22</v>
      </c>
    </row>
    <row r="24" spans="1:7">
      <c r="A24" s="17" t="s">
        <v>23</v>
      </c>
    </row>
    <row r="25" spans="1:7" ht="32.4">
      <c r="A25" s="17" t="s">
        <v>24</v>
      </c>
      <c r="C25" s="40"/>
      <c r="D25" s="41"/>
      <c r="E25" s="41"/>
      <c r="F25" s="41"/>
      <c r="G25" s="41"/>
    </row>
    <row r="26" spans="1:7">
      <c r="A26" s="17" t="s">
        <v>25</v>
      </c>
    </row>
    <row r="27" spans="1:7">
      <c r="A27" s="17" t="s">
        <v>26</v>
      </c>
    </row>
    <row r="28" spans="1:7" ht="25.8">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399999999999999"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K16" sqref="K16"/>
    </sheetView>
  </sheetViews>
  <sheetFormatPr defaultColWidth="8.88671875" defaultRowHeight="15" customHeight="1"/>
  <cols>
    <col min="1" max="1" width="12.6640625" style="81"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c r="A1" s="81" t="s">
        <v>39</v>
      </c>
      <c r="B1" s="43"/>
      <c r="C1" s="44"/>
      <c r="D1" s="45"/>
      <c r="E1" s="45"/>
      <c r="F1" s="45"/>
      <c r="G1" s="45"/>
    </row>
    <row r="2" spans="1:13" ht="15" customHeight="1">
      <c r="A2" s="81" t="s">
        <v>40</v>
      </c>
      <c r="C2" s="47" t="s">
        <v>53</v>
      </c>
      <c r="D2" s="48" t="s">
        <v>69</v>
      </c>
      <c r="F2" s="47" t="s">
        <v>71</v>
      </c>
      <c r="G2" s="48" t="s">
        <v>69</v>
      </c>
    </row>
    <row r="3" spans="1:13" ht="15" customHeight="1">
      <c r="A3" s="80" t="s">
        <v>41</v>
      </c>
      <c r="B3" s="49"/>
      <c r="C3" s="66" t="s">
        <v>54</v>
      </c>
      <c r="D3" s="66">
        <v>50</v>
      </c>
      <c r="F3" s="66" t="s">
        <v>72</v>
      </c>
      <c r="G3" s="66">
        <v>50</v>
      </c>
    </row>
    <row r="4" spans="1:13" ht="15" customHeight="1">
      <c r="A4" s="80" t="s">
        <v>196</v>
      </c>
      <c r="C4" s="66" t="s">
        <v>55</v>
      </c>
      <c r="D4" s="66">
        <v>20</v>
      </c>
      <c r="E4" s="50"/>
      <c r="F4" s="66" t="s">
        <v>73</v>
      </c>
      <c r="G4" s="66">
        <v>30</v>
      </c>
    </row>
    <row r="5" spans="1:13" s="50" customFormat="1" ht="15" customHeight="1">
      <c r="A5" s="81" t="s">
        <v>42</v>
      </c>
      <c r="C5" s="66" t="s">
        <v>56</v>
      </c>
      <c r="D5" s="66">
        <v>60</v>
      </c>
      <c r="F5" s="66" t="s">
        <v>74</v>
      </c>
      <c r="G5" s="66">
        <v>10</v>
      </c>
    </row>
    <row r="6" spans="1:13" s="50" customFormat="1" ht="15" customHeight="1">
      <c r="A6" s="81" t="s">
        <v>10</v>
      </c>
      <c r="B6" s="51"/>
      <c r="C6" s="66" t="s">
        <v>57</v>
      </c>
      <c r="D6" s="67">
        <v>40</v>
      </c>
      <c r="F6" s="66" t="s">
        <v>75</v>
      </c>
      <c r="G6" s="67">
        <v>50</v>
      </c>
    </row>
    <row r="7" spans="1:13" s="50" customFormat="1" ht="15" customHeight="1">
      <c r="A7" s="81" t="s">
        <v>43</v>
      </c>
      <c r="C7" s="77" t="s">
        <v>58</v>
      </c>
      <c r="D7" s="68">
        <f>SUM(D3:D6)</f>
        <v>170</v>
      </c>
      <c r="F7" s="77" t="s">
        <v>58</v>
      </c>
      <c r="G7" s="68">
        <v>170</v>
      </c>
      <c r="M7" s="52"/>
    </row>
    <row r="8" spans="1:13" s="50" customFormat="1" ht="15" customHeight="1">
      <c r="A8" s="81" t="s">
        <v>11</v>
      </c>
      <c r="M8" s="52"/>
    </row>
    <row r="9" spans="1:13" s="50" customFormat="1" ht="15" customHeight="1">
      <c r="A9" s="81" t="s">
        <v>44</v>
      </c>
      <c r="C9" s="47" t="s">
        <v>59</v>
      </c>
      <c r="D9" s="48" t="s">
        <v>69</v>
      </c>
      <c r="F9" s="47" t="s">
        <v>59</v>
      </c>
      <c r="G9" s="48" t="s">
        <v>69</v>
      </c>
      <c r="M9" s="52"/>
    </row>
    <row r="10" spans="1:13" s="50" customFormat="1" ht="15" customHeight="1">
      <c r="A10" s="84" t="s">
        <v>197</v>
      </c>
      <c r="C10" s="66" t="s">
        <v>60</v>
      </c>
      <c r="D10" s="66">
        <v>50</v>
      </c>
      <c r="F10" s="66" t="s">
        <v>60</v>
      </c>
      <c r="G10" s="66">
        <v>50</v>
      </c>
      <c r="M10" s="52"/>
    </row>
    <row r="11" spans="1:13" s="50" customFormat="1" ht="15" customHeight="1">
      <c r="A11" s="80" t="s">
        <v>45</v>
      </c>
      <c r="C11" s="66" t="s">
        <v>61</v>
      </c>
      <c r="D11" s="66">
        <v>100</v>
      </c>
      <c r="F11" s="66" t="s">
        <v>61</v>
      </c>
      <c r="G11" s="66">
        <v>100</v>
      </c>
      <c r="M11" s="52"/>
    </row>
    <row r="12" spans="1:13" s="50" customFormat="1" ht="15" customHeight="1">
      <c r="A12" s="81" t="s">
        <v>46</v>
      </c>
      <c r="C12" s="66" t="s">
        <v>62</v>
      </c>
      <c r="D12" s="66">
        <v>40</v>
      </c>
      <c r="F12" s="66" t="s">
        <v>62</v>
      </c>
      <c r="G12" s="66">
        <v>40</v>
      </c>
      <c r="M12" s="52"/>
    </row>
    <row r="13" spans="1:13" s="50" customFormat="1" ht="15" customHeight="1">
      <c r="A13" s="81" t="s">
        <v>47</v>
      </c>
      <c r="C13" s="66" t="s">
        <v>63</v>
      </c>
      <c r="D13" s="66">
        <v>50</v>
      </c>
      <c r="F13" s="66" t="s">
        <v>63</v>
      </c>
      <c r="G13" s="66">
        <v>50</v>
      </c>
      <c r="M13" s="52"/>
    </row>
    <row r="14" spans="1:13" s="50" customFormat="1" ht="15" customHeight="1" thickBot="1">
      <c r="A14" s="79" t="s">
        <v>48</v>
      </c>
      <c r="C14" s="66" t="s">
        <v>64</v>
      </c>
      <c r="D14" s="66">
        <v>20</v>
      </c>
      <c r="F14" s="66" t="s">
        <v>64</v>
      </c>
      <c r="G14" s="66">
        <v>20</v>
      </c>
      <c r="M14" s="52"/>
    </row>
    <row r="15" spans="1:13" s="50" customFormat="1" ht="15" customHeight="1" thickTop="1" thickBot="1">
      <c r="A15" s="81" t="s">
        <v>23</v>
      </c>
      <c r="C15" s="77" t="s">
        <v>58</v>
      </c>
      <c r="D15" s="65">
        <f>SUM(D10:D14)</f>
        <v>260</v>
      </c>
      <c r="F15" s="103" t="s">
        <v>76</v>
      </c>
      <c r="G15" s="102">
        <f>COUNTA(G10:G14)</f>
        <v>5</v>
      </c>
      <c r="M15" s="52"/>
    </row>
    <row r="16" spans="1:13" s="50" customFormat="1" ht="15" customHeight="1" thickTop="1">
      <c r="A16" s="81" t="s">
        <v>49</v>
      </c>
      <c r="M16" s="52"/>
    </row>
    <row r="17" spans="1:13" s="50" customFormat="1" ht="15" customHeight="1">
      <c r="A17" s="81" t="s">
        <v>50</v>
      </c>
      <c r="M17" s="52"/>
    </row>
    <row r="18" spans="1:13" s="50" customFormat="1" ht="15" customHeight="1">
      <c r="A18" s="81" t="s">
        <v>51</v>
      </c>
      <c r="M18" s="52"/>
    </row>
    <row r="19" spans="1:13" s="50" customFormat="1" ht="15" customHeight="1">
      <c r="A19" s="81" t="s">
        <v>28</v>
      </c>
      <c r="C19" s="52"/>
      <c r="M19" s="52"/>
    </row>
    <row r="20" spans="1:13" s="50" customFormat="1" ht="15" customHeight="1">
      <c r="A20" s="81" t="s">
        <v>52</v>
      </c>
      <c r="M20" s="52"/>
    </row>
    <row r="21" spans="1:13" s="50" customFormat="1" ht="15" customHeight="1">
      <c r="A21" s="81" t="s">
        <v>11</v>
      </c>
      <c r="M21" s="52"/>
    </row>
    <row r="22" spans="1:13" s="50" customFormat="1" ht="15" customHeight="1">
      <c r="A22" s="81"/>
      <c r="M22" s="52"/>
    </row>
    <row r="23" spans="1:13" s="50" customFormat="1" ht="15" customHeight="1">
      <c r="A23" s="81"/>
    </row>
    <row r="26" spans="1:13" ht="15" customHeight="1">
      <c r="H26" s="52"/>
    </row>
    <row r="34" spans="3:7" ht="15" customHeight="1">
      <c r="C34" s="47" t="s">
        <v>53</v>
      </c>
      <c r="D34" s="48" t="s">
        <v>69</v>
      </c>
    </row>
    <row r="35" spans="3:7" ht="15" customHeight="1">
      <c r="C35" s="66" t="s">
        <v>54</v>
      </c>
      <c r="D35" s="66">
        <v>50</v>
      </c>
      <c r="E35" s="50"/>
    </row>
    <row r="36" spans="3:7" ht="15" customHeight="1">
      <c r="C36" s="66" t="s">
        <v>55</v>
      </c>
      <c r="D36" s="66">
        <v>20</v>
      </c>
      <c r="E36" s="50"/>
    </row>
    <row r="37" spans="3:7" ht="15" customHeight="1">
      <c r="C37" s="66" t="s">
        <v>56</v>
      </c>
      <c r="D37" s="66">
        <v>60</v>
      </c>
      <c r="E37" s="50"/>
    </row>
    <row r="38" spans="3:7" ht="15" customHeight="1">
      <c r="C38" s="66" t="s">
        <v>57</v>
      </c>
      <c r="D38" s="66">
        <v>40</v>
      </c>
      <c r="E38" s="50"/>
    </row>
    <row r="39" spans="3:7" ht="15" customHeight="1">
      <c r="C39" s="77" t="s">
        <v>58</v>
      </c>
      <c r="D39" s="65">
        <f>SUM(D35:D38)</f>
        <v>170</v>
      </c>
      <c r="E39" s="50"/>
      <c r="F39" s="50"/>
      <c r="G39" s="50"/>
    </row>
    <row r="44" spans="3:7" ht="15" customHeight="1">
      <c r="C44" s="47" t="s">
        <v>59</v>
      </c>
      <c r="D44" s="48" t="s">
        <v>69</v>
      </c>
      <c r="E44" s="50"/>
    </row>
    <row r="45" spans="3:7" ht="15" customHeight="1">
      <c r="C45" s="66" t="s">
        <v>65</v>
      </c>
      <c r="D45" s="66">
        <v>20</v>
      </c>
      <c r="E45" s="50"/>
    </row>
    <row r="46" spans="3:7" ht="15" customHeight="1">
      <c r="C46" s="66" t="s">
        <v>66</v>
      </c>
      <c r="D46" s="66">
        <v>10</v>
      </c>
      <c r="E46" s="50"/>
    </row>
    <row r="47" spans="3:7" ht="15" customHeight="1">
      <c r="C47" s="66" t="s">
        <v>67</v>
      </c>
      <c r="D47" s="66">
        <v>10</v>
      </c>
      <c r="E47" s="50"/>
    </row>
    <row r="48" spans="3:7" ht="15" customHeight="1">
      <c r="C48" s="66" t="s">
        <v>68</v>
      </c>
      <c r="D48" s="66">
        <v>40</v>
      </c>
      <c r="E48" s="50"/>
    </row>
    <row r="50" spans="4:7" ht="15" customHeight="1">
      <c r="D50" s="48" t="s">
        <v>70</v>
      </c>
      <c r="F50" s="48" t="s">
        <v>77</v>
      </c>
      <c r="G50" s="48" t="s">
        <v>78</v>
      </c>
    </row>
    <row r="51" spans="4:7" ht="15" customHeight="1">
      <c r="D51" s="53">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L12" sqref="L12"/>
    </sheetView>
  </sheetViews>
  <sheetFormatPr defaultColWidth="8.88671875" defaultRowHeight="14.4"/>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9" width="8.88671875" style="1"/>
    <col min="10" max="10" width="6.109375" style="1" customWidth="1"/>
    <col min="11" max="16384" width="8.88671875" style="1"/>
  </cols>
  <sheetData>
    <row r="1" spans="1:10" ht="60" customHeight="1">
      <c r="A1" s="17" t="s">
        <v>79</v>
      </c>
      <c r="B1" s="25"/>
      <c r="C1" s="44"/>
      <c r="D1" s="54"/>
      <c r="E1" s="54"/>
      <c r="F1" s="54"/>
      <c r="G1" s="54"/>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2" t="s">
        <v>54</v>
      </c>
      <c r="D3" s="71">
        <v>50</v>
      </c>
      <c r="E3" s="27"/>
      <c r="F3" s="72" t="s">
        <v>72</v>
      </c>
      <c r="G3" s="71">
        <v>50</v>
      </c>
      <c r="H3" s="25"/>
      <c r="I3" s="25"/>
      <c r="J3" s="5"/>
    </row>
    <row r="4" spans="1:10" ht="15" customHeight="1">
      <c r="A4" s="17" t="s">
        <v>82</v>
      </c>
      <c r="B4" s="25"/>
      <c r="C4" s="72" t="s">
        <v>55</v>
      </c>
      <c r="D4" s="71">
        <v>20</v>
      </c>
      <c r="E4" s="27"/>
      <c r="F4" s="72" t="s">
        <v>73</v>
      </c>
      <c r="G4" s="71">
        <v>30</v>
      </c>
      <c r="H4" s="25"/>
      <c r="I4" s="25"/>
      <c r="J4" s="5"/>
    </row>
    <row r="5" spans="1:10" s="4" customFormat="1" ht="15" customHeight="1">
      <c r="A5" s="17" t="s">
        <v>83</v>
      </c>
      <c r="B5" s="26"/>
      <c r="C5" s="72" t="s">
        <v>56</v>
      </c>
      <c r="D5" s="71">
        <v>60</v>
      </c>
      <c r="E5" s="27"/>
      <c r="F5" s="72" t="s">
        <v>74</v>
      </c>
      <c r="G5" s="71">
        <v>10</v>
      </c>
      <c r="H5" s="26"/>
      <c r="I5" s="26"/>
      <c r="J5" s="5"/>
    </row>
    <row r="6" spans="1:10" s="4" customFormat="1" ht="15" customHeight="1">
      <c r="A6" s="17" t="s">
        <v>84</v>
      </c>
      <c r="B6" s="26"/>
      <c r="C6" s="72" t="s">
        <v>57</v>
      </c>
      <c r="D6" s="71">
        <v>40</v>
      </c>
      <c r="E6" s="27"/>
      <c r="F6" s="72" t="s">
        <v>75</v>
      </c>
      <c r="G6" s="71">
        <v>50</v>
      </c>
      <c r="H6" s="26"/>
      <c r="I6" s="26"/>
      <c r="J6" s="5"/>
    </row>
    <row r="7" spans="1:10" s="4" customFormat="1" ht="15" customHeight="1">
      <c r="A7" s="17" t="s">
        <v>85</v>
      </c>
      <c r="B7" s="26"/>
      <c r="C7" s="9" t="s">
        <v>93</v>
      </c>
      <c r="D7" s="69">
        <f>AVERAGE(D3:D6)</f>
        <v>42.5</v>
      </c>
      <c r="E7" s="27"/>
      <c r="F7" s="9" t="s">
        <v>93</v>
      </c>
      <c r="G7" s="69">
        <f>AVERAGE(G3:G6)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2" t="s">
        <v>60</v>
      </c>
      <c r="D10" s="71">
        <v>50</v>
      </c>
      <c r="E10" s="27"/>
      <c r="F10" s="72" t="s">
        <v>60</v>
      </c>
      <c r="G10" s="71">
        <v>50</v>
      </c>
      <c r="H10" s="26"/>
      <c r="I10" s="26"/>
      <c r="J10" s="5"/>
    </row>
    <row r="11" spans="1:10" s="4" customFormat="1" ht="15" customHeight="1">
      <c r="A11" s="17" t="s">
        <v>89</v>
      </c>
      <c r="B11" s="26"/>
      <c r="C11" s="72" t="s">
        <v>61</v>
      </c>
      <c r="D11" s="71">
        <v>100</v>
      </c>
      <c r="E11" s="27"/>
      <c r="F11" s="72" t="s">
        <v>61</v>
      </c>
      <c r="G11" s="71">
        <v>100</v>
      </c>
      <c r="H11" s="26"/>
      <c r="I11" s="26"/>
      <c r="J11" s="5"/>
    </row>
    <row r="12" spans="1:10" s="4" customFormat="1" ht="15" customHeight="1">
      <c r="A12" s="17" t="s">
        <v>90</v>
      </c>
      <c r="B12" s="26"/>
      <c r="C12" s="72" t="s">
        <v>62</v>
      </c>
      <c r="D12" s="71">
        <v>40</v>
      </c>
      <c r="E12" s="27"/>
      <c r="F12" s="72" t="s">
        <v>62</v>
      </c>
      <c r="G12" s="71">
        <v>40</v>
      </c>
      <c r="H12" s="26"/>
      <c r="I12" s="26"/>
      <c r="J12" s="5"/>
    </row>
    <row r="13" spans="1:10" s="4" customFormat="1" ht="15" customHeight="1">
      <c r="A13" s="17" t="s">
        <v>91</v>
      </c>
      <c r="B13" s="26"/>
      <c r="C13" s="72" t="s">
        <v>63</v>
      </c>
      <c r="D13" s="71">
        <v>50</v>
      </c>
      <c r="E13" s="27"/>
      <c r="F13" s="72" t="s">
        <v>63</v>
      </c>
      <c r="G13" s="71">
        <v>50</v>
      </c>
      <c r="H13" s="26"/>
      <c r="I13" s="26"/>
      <c r="J13" s="5"/>
    </row>
    <row r="14" spans="1:10" s="4" customFormat="1" ht="15" customHeight="1" thickBot="1">
      <c r="A14" s="17" t="s">
        <v>92</v>
      </c>
      <c r="B14" s="26"/>
      <c r="C14" s="72" t="s">
        <v>64</v>
      </c>
      <c r="D14" s="71">
        <v>20</v>
      </c>
      <c r="E14" s="27"/>
      <c r="F14" s="72" t="s">
        <v>64</v>
      </c>
      <c r="G14" s="71">
        <v>20</v>
      </c>
      <c r="H14" s="26"/>
      <c r="I14" s="26"/>
      <c r="J14" s="26"/>
    </row>
    <row r="15" spans="1:10" s="4" customFormat="1" ht="15" customHeight="1" thickTop="1" thickBot="1">
      <c r="A15" s="17"/>
      <c r="B15" s="26"/>
      <c r="C15" s="9" t="s">
        <v>93</v>
      </c>
      <c r="D15" s="69">
        <f>AVERAGE(D10:D14)</f>
        <v>52</v>
      </c>
      <c r="E15" s="27"/>
      <c r="F15" s="26"/>
      <c r="G15" s="104">
        <f>MODE(G10:G14)</f>
        <v>50</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D7" sqref="D7"/>
    </sheetView>
  </sheetViews>
  <sheetFormatPr defaultColWidth="8.88671875" defaultRowHeight="14.4"/>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c r="A1" s="14" t="s">
        <v>94</v>
      </c>
      <c r="B1" s="25"/>
      <c r="C1" s="44"/>
      <c r="D1" s="54"/>
      <c r="E1" s="54"/>
      <c r="F1" s="54"/>
      <c r="G1" s="54"/>
      <c r="H1" s="25"/>
    </row>
    <row r="2" spans="1:8" ht="15" customHeight="1">
      <c r="A2" s="12" t="s">
        <v>95</v>
      </c>
      <c r="B2" s="25"/>
      <c r="C2" s="6" t="s">
        <v>53</v>
      </c>
      <c r="D2" s="7" t="s">
        <v>69</v>
      </c>
      <c r="E2" s="27"/>
      <c r="F2" s="10" t="s">
        <v>71</v>
      </c>
      <c r="G2" s="7" t="s">
        <v>69</v>
      </c>
      <c r="H2" s="5"/>
    </row>
    <row r="3" spans="1:8" ht="15" customHeight="1">
      <c r="A3" s="12" t="s">
        <v>96</v>
      </c>
      <c r="B3" s="25"/>
      <c r="C3" s="70" t="s">
        <v>54</v>
      </c>
      <c r="D3" s="71">
        <v>50</v>
      </c>
      <c r="E3" s="27"/>
      <c r="F3" s="72" t="s">
        <v>72</v>
      </c>
      <c r="G3" s="71">
        <v>50</v>
      </c>
      <c r="H3" s="5"/>
    </row>
    <row r="4" spans="1:8" ht="15" customHeight="1">
      <c r="A4" s="57" t="s">
        <v>97</v>
      </c>
      <c r="B4" s="25"/>
      <c r="C4" s="70" t="s">
        <v>55</v>
      </c>
      <c r="D4" s="71">
        <v>20</v>
      </c>
      <c r="E4" s="27"/>
      <c r="F4" s="72" t="s">
        <v>73</v>
      </c>
      <c r="G4" s="71">
        <v>30</v>
      </c>
      <c r="H4" s="5"/>
    </row>
    <row r="5" spans="1:8" s="4" customFormat="1" ht="15" customHeight="1">
      <c r="A5" s="57" t="s">
        <v>198</v>
      </c>
      <c r="B5" s="26"/>
      <c r="C5" s="70" t="s">
        <v>56</v>
      </c>
      <c r="D5" s="71">
        <v>60</v>
      </c>
      <c r="E5" s="27"/>
      <c r="F5" s="72" t="s">
        <v>74</v>
      </c>
      <c r="G5" s="71">
        <v>10</v>
      </c>
      <c r="H5" s="5"/>
    </row>
    <row r="6" spans="1:8" s="4" customFormat="1" ht="15" customHeight="1">
      <c r="A6" s="57" t="s">
        <v>98</v>
      </c>
      <c r="B6" s="26"/>
      <c r="C6" s="70" t="s">
        <v>57</v>
      </c>
      <c r="D6" s="71">
        <v>40</v>
      </c>
      <c r="E6" s="27"/>
      <c r="F6" s="72" t="s">
        <v>75</v>
      </c>
      <c r="G6" s="71">
        <v>50</v>
      </c>
      <c r="H6" s="5"/>
    </row>
    <row r="7" spans="1:8" s="4" customFormat="1" ht="15" customHeight="1">
      <c r="A7" s="58" t="s">
        <v>99</v>
      </c>
      <c r="B7" s="26"/>
      <c r="C7" s="9" t="s">
        <v>102</v>
      </c>
      <c r="D7" s="69">
        <f>MIN(D3:D6)</f>
        <v>20</v>
      </c>
      <c r="E7" s="27"/>
      <c r="F7" s="9" t="s">
        <v>104</v>
      </c>
      <c r="G7" s="69">
        <f>MAX(G3:G6)</f>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70" t="s">
        <v>60</v>
      </c>
      <c r="D10" s="71">
        <v>50</v>
      </c>
      <c r="E10" s="27"/>
      <c r="F10" s="72" t="s">
        <v>60</v>
      </c>
      <c r="G10" s="71">
        <v>50</v>
      </c>
      <c r="H10" s="5"/>
    </row>
    <row r="11" spans="1:8" s="4" customFormat="1" ht="15" customHeight="1">
      <c r="A11" s="58" t="s">
        <v>199</v>
      </c>
      <c r="B11" s="26"/>
      <c r="C11" s="70" t="s">
        <v>61</v>
      </c>
      <c r="D11" s="71">
        <v>100</v>
      </c>
      <c r="E11" s="27"/>
      <c r="F11" s="72" t="s">
        <v>61</v>
      </c>
      <c r="G11" s="71">
        <v>100</v>
      </c>
      <c r="H11" s="5"/>
    </row>
    <row r="12" spans="1:8" s="4" customFormat="1" ht="15" customHeight="1">
      <c r="A12" s="13"/>
      <c r="B12" s="26"/>
      <c r="C12" s="70" t="s">
        <v>62</v>
      </c>
      <c r="D12" s="71">
        <v>40</v>
      </c>
      <c r="E12" s="27"/>
      <c r="F12" s="72" t="s">
        <v>62</v>
      </c>
      <c r="G12" s="71">
        <v>40</v>
      </c>
      <c r="H12" s="5"/>
    </row>
    <row r="13" spans="1:8" s="4" customFormat="1" ht="15" customHeight="1">
      <c r="A13" s="13"/>
      <c r="B13" s="26"/>
      <c r="C13" s="70" t="s">
        <v>63</v>
      </c>
      <c r="D13" s="71">
        <v>50</v>
      </c>
      <c r="E13" s="27"/>
      <c r="F13" s="72" t="s">
        <v>63</v>
      </c>
      <c r="G13" s="71">
        <v>50</v>
      </c>
      <c r="H13" s="5"/>
    </row>
    <row r="14" spans="1:8" s="4" customFormat="1" ht="15" customHeight="1">
      <c r="A14" s="13"/>
      <c r="B14" s="26"/>
      <c r="C14" s="70" t="s">
        <v>64</v>
      </c>
      <c r="D14" s="71">
        <v>20</v>
      </c>
      <c r="E14" s="27"/>
      <c r="F14" s="72" t="s">
        <v>64</v>
      </c>
      <c r="G14" s="71">
        <v>20</v>
      </c>
      <c r="H14" s="26"/>
    </row>
    <row r="15" spans="1:8" s="4" customFormat="1" ht="15" customHeight="1">
      <c r="A15" s="14"/>
      <c r="B15" s="26"/>
      <c r="C15" s="9" t="s">
        <v>103</v>
      </c>
      <c r="D15" s="94">
        <f>MAX(D10:D14)</f>
        <v>100</v>
      </c>
      <c r="E15" s="27"/>
      <c r="F15" s="9"/>
      <c r="G15" s="69">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16" workbookViewId="0">
      <selection activeCell="D36" sqref="D36"/>
    </sheetView>
  </sheetViews>
  <sheetFormatPr defaultRowHeight="14.4"/>
  <cols>
    <col min="1" max="1" width="12.6640625" customWidth="1"/>
    <col min="2" max="2" width="82.88671875" customWidth="1"/>
    <col min="3" max="3" width="29.109375" customWidth="1"/>
    <col min="4" max="4" width="15.109375" customWidth="1"/>
  </cols>
  <sheetData>
    <row r="1" spans="1:6" ht="60" customHeight="1">
      <c r="A1" s="17" t="s">
        <v>105</v>
      </c>
    </row>
    <row r="2" spans="1:6">
      <c r="A2" s="17" t="s">
        <v>106</v>
      </c>
    </row>
    <row r="3" spans="1:6" ht="32.4">
      <c r="A3" s="17" t="s">
        <v>107</v>
      </c>
      <c r="C3" s="44"/>
      <c r="D3" s="55"/>
    </row>
    <row r="4" spans="1:6" ht="15" customHeight="1">
      <c r="A4" s="19" t="s">
        <v>201</v>
      </c>
    </row>
    <row r="5" spans="1:6">
      <c r="A5" s="17" t="s">
        <v>108</v>
      </c>
      <c r="C5" s="97" t="s">
        <v>105</v>
      </c>
      <c r="D5" s="97"/>
    </row>
    <row r="6" spans="1:6" ht="16.5" customHeight="1">
      <c r="A6" s="17" t="s">
        <v>109</v>
      </c>
      <c r="C6" s="63" t="s">
        <v>118</v>
      </c>
      <c r="D6" s="85">
        <f ca="1">TODAY()</f>
        <v>43966</v>
      </c>
      <c r="F6" s="59" t="str">
        <f ca="1">IF(D6=TODAY(),"You got it!","")</f>
        <v>You got it!</v>
      </c>
    </row>
    <row r="7" spans="1:6" ht="16.5" customHeight="1" thickBot="1">
      <c r="A7" s="19" t="s">
        <v>110</v>
      </c>
      <c r="C7" s="63" t="s">
        <v>119</v>
      </c>
      <c r="D7" s="85">
        <v>37742</v>
      </c>
    </row>
    <row r="8" spans="1:6" ht="16.5" customHeight="1" thickTop="1" thickBot="1">
      <c r="A8" s="17" t="s">
        <v>111</v>
      </c>
      <c r="C8" s="63" t="s">
        <v>120</v>
      </c>
      <c r="D8" s="73">
        <f ca="1">D7-D6</f>
        <v>-6224</v>
      </c>
    </row>
    <row r="9" spans="1:6" ht="15" thickTop="1">
      <c r="A9" s="17" t="s">
        <v>112</v>
      </c>
    </row>
    <row r="10" spans="1:6" ht="15" customHeight="1" thickBot="1">
      <c r="A10" s="19" t="s">
        <v>113</v>
      </c>
      <c r="C10" s="63" t="s">
        <v>121</v>
      </c>
      <c r="D10" s="74">
        <v>123</v>
      </c>
    </row>
    <row r="11" spans="1:6" ht="15" customHeight="1" thickTop="1" thickBot="1">
      <c r="A11" s="19" t="s">
        <v>114</v>
      </c>
      <c r="C11" s="63" t="s">
        <v>122</v>
      </c>
      <c r="D11" s="86">
        <f ca="1">D6+D10</f>
        <v>44089</v>
      </c>
    </row>
    <row r="12" spans="1:6" ht="15" customHeight="1" thickTop="1">
      <c r="A12" s="19" t="s">
        <v>200</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5"/>
    </row>
    <row r="27" spans="1:4">
      <c r="C27" s="97" t="s">
        <v>111</v>
      </c>
      <c r="D27" s="97"/>
    </row>
    <row r="28" spans="1:4">
      <c r="C28" s="63" t="s">
        <v>123</v>
      </c>
      <c r="D28" s="87">
        <f ca="1">NOW()</f>
        <v>43966.568880902778</v>
      </c>
    </row>
    <row r="31" spans="1:4">
      <c r="C31" s="97" t="s">
        <v>124</v>
      </c>
      <c r="D31" s="97"/>
    </row>
    <row r="32" spans="1:4">
      <c r="C32" s="63" t="s">
        <v>125</v>
      </c>
      <c r="D32" s="88">
        <v>0.33333333333333331</v>
      </c>
    </row>
    <row r="33" spans="3:4">
      <c r="C33" s="63" t="s">
        <v>126</v>
      </c>
      <c r="D33" s="88">
        <v>0.5</v>
      </c>
    </row>
    <row r="34" spans="3:4">
      <c r="C34" s="63" t="s">
        <v>127</v>
      </c>
      <c r="D34" s="88">
        <v>0.54166666666666663</v>
      </c>
    </row>
    <row r="35" spans="3:4" ht="15" thickBot="1">
      <c r="C35" s="63" t="s">
        <v>128</v>
      </c>
      <c r="D35" s="88">
        <v>0.70833333333333337</v>
      </c>
    </row>
    <row r="36" spans="3:4" ht="15.6" thickTop="1" thickBot="1">
      <c r="C36" s="63" t="s">
        <v>129</v>
      </c>
      <c r="D36" s="73">
        <f>((D35-D32)-(D34-D33))*24</f>
        <v>8.0000000000000018</v>
      </c>
    </row>
    <row r="37" spans="3:4" ht="15" thickTop="1"/>
    <row r="45" spans="3:4">
      <c r="C45" s="98" t="s">
        <v>130</v>
      </c>
      <c r="D45" s="98"/>
    </row>
    <row r="46" spans="3:4">
      <c r="C46" s="75" t="s">
        <v>131</v>
      </c>
      <c r="D46" s="83">
        <v>43005</v>
      </c>
    </row>
    <row r="47" spans="3:4">
      <c r="C47" s="75" t="s">
        <v>132</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zoomScaleNormal="100" workbookViewId="0">
      <selection activeCell="E19" sqref="E19"/>
    </sheetView>
  </sheetViews>
  <sheetFormatPr defaultRowHeight="14.4"/>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c r="A1" s="17" t="s">
        <v>133</v>
      </c>
      <c r="C1" s="44"/>
      <c r="D1" s="55"/>
      <c r="E1" s="55"/>
      <c r="F1" s="55"/>
    </row>
    <row r="2" spans="1:6">
      <c r="A2" s="17" t="s">
        <v>134</v>
      </c>
      <c r="C2" s="6" t="s">
        <v>143</v>
      </c>
      <c r="D2" s="6" t="s">
        <v>155</v>
      </c>
      <c r="E2" s="6" t="s">
        <v>164</v>
      </c>
      <c r="F2" s="6" t="s">
        <v>165</v>
      </c>
    </row>
    <row r="3" spans="1:6" ht="16.8">
      <c r="A3" s="17" t="s">
        <v>135</v>
      </c>
      <c r="C3" s="63" t="s">
        <v>144</v>
      </c>
      <c r="D3" s="63" t="s">
        <v>156</v>
      </c>
      <c r="E3" s="105" t="str">
        <f>D3&amp;", "&amp;C3</f>
        <v>Dobre, Alexandra</v>
      </c>
      <c r="F3" s="105" t="str">
        <f>D3&amp;" "&amp;C3</f>
        <v>Dobre Alexandra</v>
      </c>
    </row>
    <row r="4" spans="1:6" ht="16.8">
      <c r="A4" s="17" t="s">
        <v>136</v>
      </c>
      <c r="C4" s="63" t="s">
        <v>145</v>
      </c>
      <c r="D4" s="63" t="s">
        <v>157</v>
      </c>
      <c r="E4" s="105" t="str">
        <f t="shared" ref="E4:E10" si="0">D4&amp;", "&amp;C4</f>
        <v>Costache, Andrei</v>
      </c>
      <c r="F4" s="105" t="str">
        <f t="shared" ref="F4:F10" si="1">D4&amp;" "&amp;C4</f>
        <v>Costache Andrei</v>
      </c>
    </row>
    <row r="5" spans="1:6" ht="16.8">
      <c r="A5" s="17" t="s">
        <v>137</v>
      </c>
      <c r="C5" s="63" t="s">
        <v>146</v>
      </c>
      <c r="D5" s="63" t="s">
        <v>158</v>
      </c>
      <c r="E5" s="105" t="str">
        <f t="shared" si="0"/>
        <v>Antonescu, Emil</v>
      </c>
      <c r="F5" s="105" t="str">
        <f t="shared" si="1"/>
        <v>Antonescu Emil</v>
      </c>
    </row>
    <row r="6" spans="1:6" ht="16.8">
      <c r="A6" s="17" t="s">
        <v>10</v>
      </c>
      <c r="C6" s="63" t="s">
        <v>147</v>
      </c>
      <c r="D6" s="63" t="s">
        <v>159</v>
      </c>
      <c r="E6" s="105" t="str">
        <f t="shared" si="0"/>
        <v>Florea, Magda</v>
      </c>
      <c r="F6" s="105" t="str">
        <f t="shared" si="1"/>
        <v>Florea Magda</v>
      </c>
    </row>
    <row r="7" spans="1:6" ht="16.8">
      <c r="A7" s="17" t="s">
        <v>22</v>
      </c>
      <c r="C7" s="63" t="s">
        <v>148</v>
      </c>
      <c r="D7" s="63" t="s">
        <v>160</v>
      </c>
      <c r="E7" s="105" t="str">
        <f t="shared" si="0"/>
        <v>Milea, Ștefan</v>
      </c>
      <c r="F7" s="105" t="str">
        <f t="shared" si="1"/>
        <v>Milea Ștefan</v>
      </c>
    </row>
    <row r="8" spans="1:6" ht="16.8">
      <c r="A8" s="17" t="s">
        <v>138</v>
      </c>
      <c r="C8" s="63" t="s">
        <v>149</v>
      </c>
      <c r="D8" s="63" t="s">
        <v>161</v>
      </c>
      <c r="E8" s="105" t="str">
        <f t="shared" si="0"/>
        <v>Munteanu, Iustin</v>
      </c>
      <c r="F8" s="105" t="str">
        <f t="shared" si="1"/>
        <v>Munteanu Iustin</v>
      </c>
    </row>
    <row r="9" spans="1:6" ht="16.8">
      <c r="A9" s="17" t="s">
        <v>139</v>
      </c>
      <c r="C9" s="63" t="s">
        <v>150</v>
      </c>
      <c r="D9" s="63" t="s">
        <v>162</v>
      </c>
      <c r="E9" s="105" t="str">
        <f t="shared" si="0"/>
        <v>Năstase, Daniel</v>
      </c>
      <c r="F9" s="105" t="str">
        <f t="shared" si="1"/>
        <v>Năstase Daniel</v>
      </c>
    </row>
    <row r="10" spans="1:6" ht="15" customHeight="1">
      <c r="A10" s="19" t="s">
        <v>207</v>
      </c>
      <c r="C10" s="63" t="s">
        <v>151</v>
      </c>
      <c r="D10" s="63" t="s">
        <v>163</v>
      </c>
      <c r="E10" s="105" t="str">
        <f t="shared" si="0"/>
        <v>Moldovan, Marcela</v>
      </c>
      <c r="F10" s="105" t="str">
        <f t="shared" si="1"/>
        <v>Moldovan Marcela</v>
      </c>
    </row>
    <row r="11" spans="1:6" ht="15" customHeight="1">
      <c r="A11" s="19" t="s">
        <v>208</v>
      </c>
    </row>
    <row r="12" spans="1:6" ht="15" customHeight="1">
      <c r="A12" s="19" t="s">
        <v>209</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97" t="s">
        <v>152</v>
      </c>
      <c r="D27" s="97"/>
    </row>
    <row r="28" spans="1:4">
      <c r="C28" s="63" t="s">
        <v>118</v>
      </c>
      <c r="D28" s="82">
        <f ca="1">TODAY()</f>
        <v>43966</v>
      </c>
    </row>
    <row r="29" spans="1:4">
      <c r="C29" s="63" t="s">
        <v>123</v>
      </c>
      <c r="D29" s="87">
        <f ca="1">NOW()</f>
        <v>43966.568880902778</v>
      </c>
    </row>
    <row r="31" spans="1:4">
      <c r="C31" s="98" t="s">
        <v>153</v>
      </c>
      <c r="D31" s="98"/>
    </row>
    <row r="32" spans="1:4">
      <c r="C32" s="63" t="str">
        <f ca="1">C28&amp;" "&amp;D28</f>
        <v>Data de azi: 43966</v>
      </c>
      <c r="D32" s="63"/>
    </row>
    <row r="33" spans="3:4">
      <c r="C33" s="63" t="str">
        <f ca="1">C29&amp;" "&amp;D29</f>
        <v>Ora curentă: 43966.5688809028</v>
      </c>
      <c r="D33" s="63"/>
    </row>
    <row r="35" spans="3:4">
      <c r="C35" s="99" t="s">
        <v>154</v>
      </c>
      <c r="D35" s="99"/>
    </row>
    <row r="36" spans="3:4">
      <c r="C36" s="30"/>
      <c r="D36" s="30"/>
    </row>
    <row r="37" spans="3:4">
      <c r="C37" s="30" t="str">
        <f ca="1">C29&amp;" "&amp;TEXT(D29,"H:MM")</f>
        <v>Ora curentă: 13:39</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zoomScale="115" zoomScaleNormal="115" workbookViewId="0">
      <selection activeCell="D12" sqref="D12"/>
    </sheetView>
  </sheetViews>
  <sheetFormatPr defaultRowHeight="14.4"/>
  <cols>
    <col min="1" max="1" width="12.6640625" customWidth="1"/>
    <col min="2" max="2" width="82.88671875" customWidth="1"/>
    <col min="3" max="3" width="17.109375" customWidth="1"/>
    <col min="4" max="4" width="26.109375" bestFit="1" customWidth="1"/>
  </cols>
  <sheetData>
    <row r="1" spans="1:6" ht="60" customHeight="1">
      <c r="A1" s="17" t="s">
        <v>166</v>
      </c>
      <c r="D1" s="55"/>
    </row>
    <row r="2" spans="1:6">
      <c r="A2" s="17" t="s">
        <v>167</v>
      </c>
      <c r="E2" s="20"/>
      <c r="F2" s="20"/>
    </row>
    <row r="3" spans="1:6" ht="15" customHeight="1">
      <c r="A3" s="19" t="s">
        <v>202</v>
      </c>
      <c r="E3" s="20"/>
      <c r="F3" s="20"/>
    </row>
    <row r="4" spans="1:6" ht="15" customHeight="1">
      <c r="A4" s="19" t="s">
        <v>168</v>
      </c>
      <c r="E4" s="20"/>
      <c r="F4" s="20"/>
    </row>
    <row r="5" spans="1:6" ht="15" customHeight="1">
      <c r="A5" s="19" t="s">
        <v>203</v>
      </c>
      <c r="C5" s="60"/>
      <c r="E5" s="20"/>
      <c r="F5" s="20"/>
    </row>
    <row r="6" spans="1:6" ht="15" customHeight="1">
      <c r="A6" s="19" t="s">
        <v>204</v>
      </c>
      <c r="E6" s="20"/>
      <c r="F6" s="20"/>
    </row>
    <row r="7" spans="1:6">
      <c r="A7" s="17" t="s">
        <v>10</v>
      </c>
      <c r="C7" s="20"/>
      <c r="D7" s="20"/>
      <c r="E7" s="20"/>
      <c r="F7" s="20"/>
    </row>
    <row r="8" spans="1:6">
      <c r="A8" s="17" t="s">
        <v>22</v>
      </c>
      <c r="C8" s="100" t="s">
        <v>166</v>
      </c>
      <c r="D8" s="100"/>
    </row>
    <row r="9" spans="1:6" ht="16.8">
      <c r="A9" s="17" t="s">
        <v>169</v>
      </c>
      <c r="C9" s="76" t="s">
        <v>177</v>
      </c>
      <c r="D9" s="105" t="b">
        <f>IF(C9="Măr",TRUE,FALSE)</f>
        <v>1</v>
      </c>
    </row>
    <row r="10" spans="1:6" ht="16.8">
      <c r="A10" s="17" t="s">
        <v>170</v>
      </c>
      <c r="C10" s="76" t="s">
        <v>178</v>
      </c>
      <c r="D10" s="105" t="b">
        <f>IF(C10="Măr",TRUE,FALSE)</f>
        <v>0</v>
      </c>
    </row>
    <row r="11" spans="1:6" ht="15" customHeight="1" thickBot="1">
      <c r="A11" s="19" t="s">
        <v>205</v>
      </c>
      <c r="C11" s="20"/>
      <c r="D11" s="20"/>
    </row>
    <row r="12" spans="1:6" ht="15" customHeight="1" thickTop="1" thickBot="1">
      <c r="A12" s="19" t="s">
        <v>206</v>
      </c>
      <c r="C12" s="29">
        <v>50</v>
      </c>
      <c r="D12" s="28" t="str">
        <f>IF(C12&lt;100,"Mai mic decât 100","Mai mare sau egal cu 100")</f>
        <v>Mai mic decât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 thickBot="1"/>
    <row r="27" spans="1:6" ht="15" thickBot="1">
      <c r="C27" s="37" t="s">
        <v>59</v>
      </c>
      <c r="D27" s="38" t="s">
        <v>181</v>
      </c>
      <c r="E27" s="38" t="s">
        <v>186</v>
      </c>
      <c r="F27" s="38" t="s">
        <v>185</v>
      </c>
    </row>
    <row r="28" spans="1:6">
      <c r="C28" s="39" t="s">
        <v>179</v>
      </c>
      <c r="D28" s="39">
        <v>2</v>
      </c>
      <c r="E28" s="90">
        <v>9.7607115856835538</v>
      </c>
      <c r="F28" s="90">
        <f>'Instrucțiunile IF'!$E$28:$E$29*'Instrucțiunile IF'!$D$28:$D$29</f>
        <v>19.521423171367108</v>
      </c>
    </row>
    <row r="29" spans="1:6" ht="15" thickBot="1">
      <c r="C29" s="31" t="s">
        <v>180</v>
      </c>
      <c r="D29" s="31">
        <v>3</v>
      </c>
      <c r="E29" s="91">
        <v>3.4189202461080024</v>
      </c>
      <c r="F29" s="91">
        <f>'Instrucțiunile IF'!$E$28:$E$29*'Instrucțiunile IF'!$D$28:$D$29</f>
        <v>10.256760738324008</v>
      </c>
    </row>
    <row r="30" spans="1:6">
      <c r="C30" s="20"/>
      <c r="D30" s="20"/>
      <c r="E30" s="20"/>
      <c r="F30" s="20"/>
    </row>
    <row r="31" spans="1:6">
      <c r="C31" s="20"/>
      <c r="D31" s="20" t="s">
        <v>182</v>
      </c>
      <c r="E31" s="92">
        <f>SUM('Instrucțiunile IF'!$E$28:$E$29)</f>
        <v>13.179631831791557</v>
      </c>
      <c r="F31" s="92">
        <f>SUM('Instrucțiunile IF'!F28:F29)</f>
        <v>29.778183909691116</v>
      </c>
    </row>
    <row r="32" spans="1:6" ht="15" thickBot="1">
      <c r="C32" s="20"/>
      <c r="D32" s="20"/>
      <c r="E32" s="20"/>
      <c r="F32" s="20"/>
    </row>
    <row r="33" spans="3:6" ht="15.6" thickTop="1" thickBot="1">
      <c r="C33" s="20"/>
      <c r="D33" s="20" t="s">
        <v>183</v>
      </c>
      <c r="E33" s="29" t="s">
        <v>187</v>
      </c>
      <c r="F33" s="93">
        <f>IF(E33="Da",F31*ImpozitVânzări,0)</f>
        <v>2.456700172549517</v>
      </c>
    </row>
    <row r="34" spans="3:6" ht="15.6" thickTop="1" thickBot="1">
      <c r="C34" s="20"/>
      <c r="D34" s="20"/>
      <c r="E34" s="20"/>
      <c r="F34" s="20"/>
    </row>
    <row r="35" spans="3:6" ht="15.6" thickTop="1" thickBot="1">
      <c r="C35" s="20"/>
      <c r="D35" s="20" t="s">
        <v>184</v>
      </c>
      <c r="E35" s="29" t="s">
        <v>187</v>
      </c>
      <c r="F35" s="93">
        <f>IF(E35="Da",SUM(D28:D29)*1.25,0)</f>
        <v>6.25</v>
      </c>
    </row>
    <row r="36" spans="3:6" ht="15" thickTop="1"/>
    <row r="37" spans="3:6">
      <c r="D37" s="20" t="s">
        <v>185</v>
      </c>
      <c r="E37" s="20"/>
      <c r="F37" s="92">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7" zoomScaleNormal="100" workbookViewId="0"/>
  </sheetViews>
  <sheetFormatPr defaultColWidth="8.88671875" defaultRowHeight="15" customHeight="1"/>
  <cols>
    <col min="1" max="1" width="8.88671875" style="8"/>
    <col min="2" max="2" width="95.109375" style="21" customWidth="1"/>
    <col min="3" max="16384" width="8.88671875" style="21"/>
  </cols>
  <sheetData>
    <row r="1" spans="1:2" ht="60" customHeight="1">
      <c r="A1" s="8" t="s">
        <v>188</v>
      </c>
    </row>
    <row r="2" spans="1:2" s="22" customFormat="1" ht="15" customHeight="1">
      <c r="A2" s="8" t="s">
        <v>189</v>
      </c>
      <c r="B2" s="21"/>
    </row>
    <row r="3" spans="1:2" s="22" customFormat="1" ht="15" customHeight="1">
      <c r="A3" s="8" t="s">
        <v>190</v>
      </c>
      <c r="B3" s="21"/>
    </row>
    <row r="4" spans="1:2" s="23" customFormat="1" ht="15" customHeight="1">
      <c r="A4" s="8" t="s">
        <v>191</v>
      </c>
      <c r="B4" s="21"/>
    </row>
    <row r="5" spans="1:2" s="23" customFormat="1" ht="15" customHeight="1">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M20"/>
  <sheetViews>
    <sheetView topLeftCell="A7" workbookViewId="0">
      <selection activeCell="A20" sqref="A20"/>
    </sheetView>
  </sheetViews>
  <sheetFormatPr defaultRowHeight="14.4"/>
  <cols>
    <col min="1" max="1" width="29.109375" customWidth="1"/>
    <col min="2" max="2" width="18.21875" customWidth="1"/>
    <col min="3" max="3" width="35.21875" customWidth="1"/>
  </cols>
  <sheetData>
    <row r="9" spans="2:13">
      <c r="B9" s="95" t="s">
        <v>210</v>
      </c>
      <c r="C9" s="95" t="s">
        <v>211</v>
      </c>
    </row>
    <row r="10" spans="2:13">
      <c r="B10" s="96">
        <v>2013</v>
      </c>
      <c r="C10" s="96">
        <v>200</v>
      </c>
    </row>
    <row r="11" spans="2:13">
      <c r="B11">
        <v>2014</v>
      </c>
      <c r="C11">
        <v>220</v>
      </c>
    </row>
    <row r="12" spans="2:13">
      <c r="B12" s="96">
        <v>2015</v>
      </c>
      <c r="C12" s="96">
        <v>103</v>
      </c>
    </row>
    <row r="13" spans="2:13">
      <c r="B13">
        <v>2016</v>
      </c>
      <c r="C13">
        <v>700</v>
      </c>
    </row>
    <row r="14" spans="2:13" ht="17.399999999999999">
      <c r="B14" s="96">
        <v>2017</v>
      </c>
      <c r="C14" s="96">
        <v>400</v>
      </c>
      <c r="M14" s="101"/>
    </row>
    <row r="15" spans="2:13">
      <c r="B15">
        <v>2018</v>
      </c>
      <c r="C15">
        <v>500</v>
      </c>
    </row>
    <row r="16" spans="2:13">
      <c r="B16" s="96">
        <v>2019</v>
      </c>
      <c r="C16" s="96">
        <v>300</v>
      </c>
    </row>
    <row r="17" spans="1:3">
      <c r="B17">
        <v>2020</v>
      </c>
      <c r="C17">
        <v>4000</v>
      </c>
    </row>
    <row r="20" spans="1:3" ht="17.399999999999999">
      <c r="A20" s="101" t="s">
        <v>212</v>
      </c>
    </row>
  </sheetData>
  <pageMargins left="0.7" right="0.7" top="0.75" bottom="0.75" header="0.3" footer="0.3"/>
  <pageSetup paperSize="9"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2020-05-15T10:39:47Z</dcterms:modified>
</cp:coreProperties>
</file>