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filterPrivacy="1" codeName="ThisWorkbook"/>
  <xr:revisionPtr revIDLastSave="0" documentId="8_{BE363821-B86B-4F06-B403-C82AE0A0A515}" xr6:coauthVersionLast="45" xr6:coauthVersionMax="45" xr10:uidLastSave="{00000000-0000-0000-0000-000000000000}"/>
  <bookViews>
    <workbookView xWindow="-120" yWindow="-120" windowWidth="20730" windowHeight="11160" tabRatio="927" activeTab="8" xr2:uid="{00000000-000D-0000-FFFF-FFFF00000000}"/>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Sheet1" sheetId="20" r:id="rId9"/>
    <sheet name="Aflați mai multe" sheetId="17"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5" i="13" l="1"/>
  <c r="D12" i="13"/>
  <c r="D10" i="13"/>
  <c r="D9" i="13"/>
  <c r="F4" i="15"/>
  <c r="F5" i="15"/>
  <c r="F6" i="15"/>
  <c r="F7" i="15"/>
  <c r="F8" i="15"/>
  <c r="F9" i="15"/>
  <c r="F10" i="15"/>
  <c r="E4" i="15"/>
  <c r="E5" i="15"/>
  <c r="E6" i="15"/>
  <c r="E7" i="15"/>
  <c r="E8" i="15"/>
  <c r="E9" i="15"/>
  <c r="E10" i="15"/>
  <c r="F3" i="15"/>
  <c r="E3" i="15"/>
  <c r="D28" i="10"/>
  <c r="D6" i="10"/>
  <c r="G15" i="11"/>
  <c r="D15" i="11"/>
  <c r="G7" i="11"/>
  <c r="D7" i="11"/>
  <c r="G15" i="1"/>
  <c r="D15" i="1"/>
  <c r="G7" i="1"/>
  <c r="D7" i="1"/>
  <c r="D51" i="16"/>
  <c r="G15" i="16"/>
  <c r="D15" i="16"/>
  <c r="G7" i="16"/>
  <c r="D7" i="16"/>
  <c r="J43" i="19"/>
  <c r="F7" i="19"/>
  <c r="F6" i="19"/>
  <c r="F5" i="19"/>
  <c r="F4" i="19"/>
  <c r="F3" i="19"/>
  <c r="F29" i="13" l="1"/>
  <c r="F28" i="13"/>
  <c r="D36" i="10" l="1"/>
  <c r="G51" i="16"/>
  <c r="G7" i="19"/>
  <c r="G6" i="19"/>
  <c r="G5" i="19"/>
  <c r="G4" i="19"/>
  <c r="G3" i="19"/>
  <c r="D39" i="16"/>
  <c r="D29" i="15"/>
  <c r="D37" i="15" s="1"/>
  <c r="D28" i="15"/>
  <c r="D36" i="15" s="1"/>
  <c r="E31" i="13"/>
  <c r="C33" i="15" l="1"/>
  <c r="C37" i="15"/>
  <c r="C32" i="15"/>
  <c r="C36" i="15"/>
  <c r="F31" i="13"/>
  <c r="F33" i="13" s="1"/>
  <c r="F37" i="13" s="1"/>
  <c r="D11" i="10"/>
  <c r="D8" i="10"/>
  <c r="F6" i="10"/>
</calcChain>
</file>

<file path=xl/sharedStrings.xml><?xml version="1.0" encoding="utf-8"?>
<sst xmlns="http://schemas.openxmlformats.org/spreadsheetml/2006/main" count="315" uniqueCount="214">
  <si>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</si>
  <si>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</si>
  <si>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</si>
  <si>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</si>
  <si>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</si>
  <si>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</si>
  <si>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</si>
  <si>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</si>
  <si>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</si>
  <si>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</si>
  <si>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</si>
  <si>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</si>
  <si>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</si>
  <si>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</si>
  <si>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</si>
  <si>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</si>
  <si>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</si>
  <si>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</si>
  <si>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</si>
  <si>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</si>
  <si>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</si>
  <si>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</si>
  <si>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</si>
  <si>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</si>
  <si>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</si>
  <si>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</si>
  <si>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</si>
  <si>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</si>
  <si>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</si>
  <si>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</si>
  <si>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</si>
  <si>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</si>
  <si>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</si>
  <si>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</si>
  <si>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</si>
  <si>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</si>
  <si>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</si>
  <si>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</si>
  <si>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</si>
  <si>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</si>
  <si>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</si>
  <si>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</si>
  <si>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</si>
  <si>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</si>
  <si>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</si>
  <si>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</si>
  <si>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</si>
  <si>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</si>
  <si>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</si>
  <si>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</si>
  <si>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</si>
  <si>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</si>
  <si>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</si>
  <si>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</si>
  <si>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</si>
  <si>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</si>
  <si>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</si>
  <si>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</si>
  <si>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</si>
  <si>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</si>
  <si>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</si>
  <si>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</si>
  <si>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</si>
  <si>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</si>
  <si>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</si>
  <si>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</si>
  <si>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</si>
  <si>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</si>
  <si>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</si>
  <si>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</si>
  <si>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</si>
  <si>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</si>
  <si>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</si>
  <si>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</si>
  <si>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</si>
  <si>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</si>
  <si>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</si>
  <si>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</si>
  <si>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</si>
  <si>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</si>
  <si>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</si>
  <si>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</si>
  <si>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</si>
  <si>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</si>
  <si>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</si>
  <si>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</si>
  <si>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</si>
  <si>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</si>
  <si>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</si>
  <si>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</si>
  <si>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</si>
  <si>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</si>
  <si>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</si>
  <si>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</si>
  <si>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</si>
  <si>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</si>
  <si>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</si>
  <si>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</si>
  <si>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</si>
  <si>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</si>
  <si>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</si>
  <si>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</si>
  <si>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</si>
  <si>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</si>
  <si>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</si>
  <si>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</si>
  <si>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</si>
  <si>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</si>
  <si>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</si>
  <si>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</si>
  <si>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</si>
  <si>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</si>
  <si>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</si>
  <si>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</si>
  <si>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</si>
  <si>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</si>
  <si>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</si>
  <si>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</si>
  <si>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</si>
  <si>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</si>
  <si>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</si>
  <si>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</si>
  <si>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</si>
  <si>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</si>
  <si>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</si>
  <si>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</si>
  <si>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</si>
  <si>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</si>
  <si>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</si>
  <si>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</si>
  <si>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</si>
  <si>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</si>
  <si>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</si>
  <si>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</si>
  <si>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</si>
  <si>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</si>
  <si>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</si>
  <si>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</si>
  <si>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</si>
  <si>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</si>
  <si>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</si>
  <si>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</si>
  <si>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</si>
  <si>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</si>
  <si>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</si>
  <si>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</si>
  <si>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</si>
  <si>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</si>
  <si>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</si>
  <si>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</si>
  <si>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</si>
  <si>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</si>
  <si>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</si>
  <si>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</si>
  <si>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</si>
  <si>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</si>
  <si>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</si>
  <si>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</si>
  <si>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</si>
  <si>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</si>
  <si>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</si>
  <si>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</si>
  <si>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</si>
  <si>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</si>
  <si>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</si>
  <si>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</si>
  <si>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</si>
  <si>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</si>
  <si>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</si>
  <si>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</si>
  <si>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</si>
  <si>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</si>
  <si>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</si>
  <si>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</si>
  <si>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</si>
  <si>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</si>
  <si>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</si>
  <si>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</si>
  <si>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</si>
  <si>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</si>
  <si>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</si>
  <si>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</si>
  <si>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</si>
  <si>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</si>
  <si>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</si>
  <si>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</si>
  <si>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</si>
  <si>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</si>
  <si>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</si>
  <si>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</si>
  <si>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</si>
  <si>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</si>
  <si>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</si>
  <si>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</si>
  <si>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</si>
  <si>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</si>
  <si>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</si>
  <si>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</si>
  <si>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</si>
  <si>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</si>
  <si>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</si>
  <si>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</si>
  <si>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</si>
  <si>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</si>
  <si>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</si>
  <si>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</si>
  <si>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</si>
  <si>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</si>
  <si>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</si>
  <si>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</si>
  <si>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Nu</t>
  </si>
  <si>
    <t>Year</t>
  </si>
  <si>
    <t>Conference attendance</t>
  </si>
  <si>
    <t>Annual performance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</si>
</sst>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3"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8"/>
      <name val="Calibri"/>
      <family val="2"/>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8000"/>
        <bgColor indexed="64"/>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3">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xf numFmtId="2" fontId="1" fillId="0" borderId="0" xfId="2" applyNumberFormat="1"/>
    <xf numFmtId="0" fontId="1" fillId="4" borderId="2" xfId="9" applyFont="1" applyAlignment="1">
      <alignment horizontal="center" vertical="center"/>
    </xf>
    <xf numFmtId="0" fontId="0" fillId="0" borderId="0" xfId="0" applyNumberFormat="1"/>
    <xf numFmtId="0" fontId="0" fillId="38" borderId="0" xfId="0" applyFill="1"/>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xr:uid="{00000000-0005-0000-0000-000019000000}"/>
    <cellStyle name="BordurăPortocalie 2" xfId="13" xr:uid="{00000000-0005-0000-0000-00001A000000}"/>
    <cellStyle name="BordurăPortocalie 3" xfId="18" xr:uid="{00000000-0005-0000-0000-00001B000000}"/>
    <cellStyle name="Calculation" xfId="35" builtinId="22" customBuiltin="1"/>
    <cellStyle name="CelulăGalbenă" xfId="8" xr:uid="{00000000-0005-0000-0000-00001D000000}"/>
    <cellStyle name="CelulăGalbenă 2" xfId="12" xr:uid="{00000000-0005-0000-0000-00001E000000}"/>
    <cellStyle name="CelulăGalbenă 2 2" xfId="17" xr:uid="{00000000-0005-0000-0000-00001F000000}"/>
    <cellStyle name="CelulăGri" xfId="7" xr:uid="{00000000-0005-0000-0000-000020000000}"/>
    <cellStyle name="CelulăGri 2" xfId="11" xr:uid="{00000000-0005-0000-0000-000021000000}"/>
    <cellStyle name="CelulăGri 2 2" xfId="16" xr:uid="{00000000-0005-0000-0000-000022000000}"/>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xr:uid="{00000000-0005-0000-0000-000033000000}"/>
    <cellStyle name="Normal 2 2" xfId="14" xr:uid="{00000000-0005-0000-0000-000034000000}"/>
    <cellStyle name="Normal 3" xfId="10" xr:uid="{00000000-0005-0000-0000-000035000000}"/>
    <cellStyle name="Note" xfId="39" builtinId="10" customBuiltin="1"/>
    <cellStyle name="Output" xfId="34" builtinId="21" customBuiltin="1"/>
    <cellStyle name="Percent" xfId="24" builtinId="5" customBuiltin="1"/>
    <cellStyle name="Text coloană z A" xfId="5" xr:uid="{00000000-0005-0000-0000-000039000000}"/>
    <cellStyle name="Text de început" xfId="1" xr:uid="{00000000-0005-0000-0000-00003A000000}"/>
    <cellStyle name="Title" xfId="25" builtinId="15" customBuiltin="1"/>
    <cellStyle name="Titlu 1 2" xfId="3" xr:uid="{00000000-0005-0000-0000-00003C000000}"/>
    <cellStyle name="Titlu 2" xfId="27" xr:uid="{00000000-0005-0000-0000-00003D000000}"/>
    <cellStyle name="Titlu 2 2" xfId="4" xr:uid="{00000000-0005-0000-0000-00003E000000}"/>
    <cellStyle name="Titlu 3 2" xfId="6" xr:uid="{00000000-0005-0000-0000-00003F000000}"/>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008000"/>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Sheet1!$P$10</c:f>
          <c:strCache>
            <c:ptCount val="1"/>
            <c:pt idx="0">
              <c:v>Annual performance</c:v>
            </c:pt>
          </c:strCache>
        </c:strRef>
      </c:tx>
      <c:overlay val="1"/>
      <c:spPr>
        <a:solidFill>
          <a:srgbClr val="FFC000"/>
        </a:solidFill>
        <a:ln>
          <a:solidFill>
            <a:schemeClr val="tx1"/>
          </a:solid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ro-RO"/>
        </a:p>
      </c:txPr>
    </c:title>
    <c:autoTitleDeleted val="0"/>
    <c:plotArea>
      <c:layout/>
      <c:barChart>
        <c:barDir val="col"/>
        <c:grouping val="clustered"/>
        <c:varyColors val="0"/>
        <c:ser>
          <c:idx val="0"/>
          <c:order val="0"/>
          <c:tx>
            <c:strRef>
              <c:f>Sheet1!$D$5</c:f>
              <c:strCache>
                <c:ptCount val="1"/>
                <c:pt idx="0">
                  <c:v>Conference attendance</c:v>
                </c:pt>
              </c:strCache>
            </c:strRef>
          </c:tx>
          <c:spPr>
            <a:solidFill>
              <a:schemeClr val="accent1"/>
            </a:solidFill>
            <a:ln>
              <a:noFill/>
            </a:ln>
            <a:effectLst/>
          </c:spPr>
          <c:invertIfNegative val="0"/>
          <c:trendline>
            <c:spPr>
              <a:ln w="19050" cap="rnd">
                <a:solidFill>
                  <a:schemeClr val="accent1"/>
                </a:solidFill>
                <a:prstDash val="sysDot"/>
              </a:ln>
              <a:effectLst/>
            </c:spPr>
            <c:trendlineType val="linear"/>
            <c:dispRSqr val="0"/>
            <c:dispEq val="0"/>
          </c:trendline>
          <c:cat>
            <c:numRef>
              <c:f>Sheet1!$C$6:$C$11</c:f>
              <c:numCache>
                <c:formatCode>General</c:formatCode>
                <c:ptCount val="6"/>
                <c:pt idx="0">
                  <c:v>2013</c:v>
                </c:pt>
                <c:pt idx="1">
                  <c:v>2014</c:v>
                </c:pt>
                <c:pt idx="2">
                  <c:v>2015</c:v>
                </c:pt>
                <c:pt idx="3">
                  <c:v>2016</c:v>
                </c:pt>
                <c:pt idx="4">
                  <c:v>2017</c:v>
                </c:pt>
                <c:pt idx="5">
                  <c:v>2018</c:v>
                </c:pt>
              </c:numCache>
            </c:numRef>
          </c:cat>
          <c:val>
            <c:numRef>
              <c:f>Sheet1!$D$6:$D$11</c:f>
              <c:numCache>
                <c:formatCode>General</c:formatCode>
                <c:ptCount val="6"/>
                <c:pt idx="0">
                  <c:v>500</c:v>
                </c:pt>
                <c:pt idx="1">
                  <c:v>800</c:v>
                </c:pt>
                <c:pt idx="2">
                  <c:v>1000</c:v>
                </c:pt>
                <c:pt idx="3">
                  <c:v>900</c:v>
                </c:pt>
                <c:pt idx="4">
                  <c:v>1000</c:v>
                </c:pt>
                <c:pt idx="5">
                  <c:v>1200</c:v>
                </c:pt>
              </c:numCache>
            </c:numRef>
          </c:val>
          <c:extLst>
            <c:ext xmlns:c16="http://schemas.microsoft.com/office/drawing/2014/chart" uri="{C3380CC4-5D6E-409C-BE32-E72D297353CC}">
              <c16:uniqueId val="{00000000-9FAA-48EC-87D4-5AD2DCF6E61C}"/>
            </c:ext>
          </c:extLst>
        </c:ser>
        <c:dLbls>
          <c:showLegendKey val="0"/>
          <c:showVal val="0"/>
          <c:showCatName val="0"/>
          <c:showSerName val="0"/>
          <c:showPercent val="0"/>
          <c:showBubbleSize val="0"/>
        </c:dLbls>
        <c:gapWidth val="219"/>
        <c:overlap val="-27"/>
        <c:axId val="1296390399"/>
        <c:axId val="1297508815"/>
      </c:barChart>
      <c:catAx>
        <c:axId val="12963903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297508815"/>
        <c:crosses val="autoZero"/>
        <c:auto val="1"/>
        <c:lblAlgn val="ctr"/>
        <c:lblOffset val="100"/>
        <c:noMultiLvlLbl val="0"/>
      </c:catAx>
      <c:valAx>
        <c:axId val="129750881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29639039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o-R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6.png"/><Relationship Id="rId18" Type="http://schemas.openxmlformats.org/officeDocument/2006/relationships/image" Target="../media/image11.png"/><Relationship Id="rId3" Type="http://schemas.openxmlformats.org/officeDocument/2006/relationships/hyperlink" Target="#'Pornire'!A1"/><Relationship Id="rId7" Type="http://schemas.openxmlformats.org/officeDocument/2006/relationships/image" Target="../media/image4.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10.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8.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12.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6.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6.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5.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4.png"/><Relationship Id="rId9" Type="http://schemas.openxmlformats.org/officeDocument/2006/relationships/image" Target="../media/image13.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4.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8.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8.png"/><Relationship Id="rId6" Type="http://schemas.openxmlformats.org/officeDocument/2006/relationships/image" Target="../media/image4.png"/><Relationship Id="rId11" Type="http://schemas.openxmlformats.org/officeDocument/2006/relationships/image" Target="../media/image13.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7.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8.png"/><Relationship Id="rId12" Type="http://schemas.openxmlformats.org/officeDocument/2006/relationships/image" Target="../media/image4.png"/><Relationship Id="rId17" Type="http://schemas.openxmlformats.org/officeDocument/2006/relationships/image" Target="../media/image21.png"/><Relationship Id="rId2" Type="http://schemas.openxmlformats.org/officeDocument/2006/relationships/image" Target="../media/image13.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9.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5.png"/><Relationship Id="rId5" Type="http://schemas.openxmlformats.org/officeDocument/2006/relationships/image" Target="../media/image24.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5</xdr:col>
      <xdr:colOff>600075</xdr:colOff>
      <xdr:row>4</xdr:row>
      <xdr:rowOff>4762</xdr:rowOff>
    </xdr:from>
    <xdr:to>
      <xdr:col>13</xdr:col>
      <xdr:colOff>295275</xdr:colOff>
      <xdr:row>18</xdr:row>
      <xdr:rowOff>80962</xdr:rowOff>
    </xdr:to>
    <xdr:graphicFrame macro="">
      <xdr:nvGraphicFramePr>
        <xdr:cNvPr id="2" name="Chart 1">
          <a:extLst>
            <a:ext uri="{FF2B5EF4-FFF2-40B4-BE49-F238E27FC236}">
              <a16:creationId xmlns:a16="http://schemas.microsoft.com/office/drawing/2014/main" id="{73D59437-1D99-4412-A36D-19F40534D0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D5"/>
  <sheetViews>
    <sheetView showGridLines="0" showRowColHeaders="0" topLeftCell="A3" workbookViewId="0">
      <selection activeCell="D4" sqref="D4"/>
    </sheetView>
  </sheetViews>
  <sheetFormatPr defaultColWidth="11.140625" defaultRowHeight="20.25" customHeight="1" x14ac:dyDescent="0.25"/>
  <cols>
    <col min="1" max="1" width="129.7109375" style="1" customWidth="1"/>
    <col min="2" max="2" width="3.5703125" style="1" customWidth="1"/>
    <col min="3" max="16384" width="11.140625" style="1"/>
  </cols>
  <sheetData>
    <row r="1" spans="1:4" ht="20.25" customHeight="1" x14ac:dyDescent="1.25">
      <c r="A1" s="36"/>
    </row>
    <row r="2" spans="1:4" ht="102" customHeight="1" x14ac:dyDescent="1.25">
      <c r="A2" s="36" t="s">
        <v>0</v>
      </c>
    </row>
    <row r="3" spans="1:4" ht="45" x14ac:dyDescent="0.35">
      <c r="A3" s="2" t="s">
        <v>193</v>
      </c>
    </row>
    <row r="4" spans="1:4" ht="264" customHeight="1" x14ac:dyDescent="0.25">
      <c r="A4" s="3" t="s">
        <v>1</v>
      </c>
      <c r="D4" s="99">
        <v>1</v>
      </c>
    </row>
    <row r="5" spans="1:4" ht="20.25" customHeight="1" x14ac:dyDescent="0.3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N86"/>
  <sheetViews>
    <sheetView showGridLines="0" topLeftCell="C45" zoomScaleNormal="100" workbookViewId="0">
      <selection activeCell="M48" sqref="M48"/>
    </sheetView>
  </sheetViews>
  <sheetFormatPr defaultColWidth="9.140625" defaultRowHeight="15" x14ac:dyDescent="0.2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x14ac:dyDescent="0.25">
      <c r="A1" s="17" t="s">
        <v>2</v>
      </c>
      <c r="C1" s="40"/>
      <c r="D1" s="41"/>
      <c r="E1" s="41"/>
      <c r="F1" s="41"/>
    </row>
    <row r="2" spans="1:7" ht="15.75" thickBot="1" x14ac:dyDescent="0.3">
      <c r="A2" s="17" t="s">
        <v>3</v>
      </c>
      <c r="C2" s="42" t="s">
        <v>29</v>
      </c>
      <c r="E2" s="6" t="s">
        <v>30</v>
      </c>
      <c r="F2" s="7" t="s">
        <v>36</v>
      </c>
      <c r="G2" s="7" t="s">
        <v>37</v>
      </c>
    </row>
    <row r="3" spans="1:7" ht="16.5" thickTop="1" thickBot="1" x14ac:dyDescent="0.3">
      <c r="A3" s="17" t="s">
        <v>4</v>
      </c>
      <c r="C3" s="57">
        <v>2</v>
      </c>
      <c r="E3" s="63" t="s">
        <v>31</v>
      </c>
      <c r="F3" s="62">
        <f>C3+C4</f>
        <v>4</v>
      </c>
      <c r="G3" s="64">
        <f>C3+C4</f>
        <v>4</v>
      </c>
    </row>
    <row r="4" spans="1:7" ht="16.5" thickTop="1" thickBot="1" x14ac:dyDescent="0.3">
      <c r="A4" s="17" t="s">
        <v>5</v>
      </c>
      <c r="C4" s="57">
        <v>2</v>
      </c>
      <c r="E4" s="63" t="s">
        <v>32</v>
      </c>
      <c r="F4" s="62">
        <f>C3-C4</f>
        <v>0</v>
      </c>
      <c r="G4" s="64">
        <f>C3-C4</f>
        <v>0</v>
      </c>
    </row>
    <row r="5" spans="1:7" ht="15.75" thickTop="1" x14ac:dyDescent="0.25">
      <c r="A5" s="17" t="s">
        <v>6</v>
      </c>
      <c r="E5" s="63" t="s">
        <v>33</v>
      </c>
      <c r="F5" s="62">
        <f>C3*C4</f>
        <v>4</v>
      </c>
      <c r="G5" s="64">
        <f>C3*C4</f>
        <v>4</v>
      </c>
    </row>
    <row r="6" spans="1:7" ht="15.75" thickBot="1" x14ac:dyDescent="0.3">
      <c r="A6" s="17" t="s">
        <v>7</v>
      </c>
      <c r="E6" s="63" t="s">
        <v>34</v>
      </c>
      <c r="F6" s="62">
        <f>C3/C4</f>
        <v>1</v>
      </c>
      <c r="G6" s="64">
        <f>C3/C4</f>
        <v>1</v>
      </c>
    </row>
    <row r="7" spans="1:7" ht="15" customHeight="1" thickTop="1" thickBot="1" x14ac:dyDescent="0.3">
      <c r="A7" s="17" t="s">
        <v>8</v>
      </c>
      <c r="E7" s="63" t="s">
        <v>35</v>
      </c>
      <c r="F7" s="65">
        <f>C3^C4</f>
        <v>4</v>
      </c>
      <c r="G7" s="64">
        <f>C3^C4</f>
        <v>4</v>
      </c>
    </row>
    <row r="8" spans="1:7" ht="15.75" thickTop="1" x14ac:dyDescent="0.25">
      <c r="A8" s="17" t="s">
        <v>9</v>
      </c>
    </row>
    <row r="9" spans="1:7" x14ac:dyDescent="0.25">
      <c r="A9" s="17" t="s">
        <v>10</v>
      </c>
    </row>
    <row r="10" spans="1:7" x14ac:dyDescent="0.25">
      <c r="A10" s="17" t="s">
        <v>11</v>
      </c>
    </row>
    <row r="11" spans="1:7" x14ac:dyDescent="0.25">
      <c r="A11" s="17" t="s">
        <v>12</v>
      </c>
    </row>
    <row r="12" spans="1:7" x14ac:dyDescent="0.25">
      <c r="A12" s="17" t="s">
        <v>13</v>
      </c>
    </row>
    <row r="13" spans="1:7" ht="15" customHeight="1" x14ac:dyDescent="0.25">
      <c r="A13" s="19" t="s">
        <v>14</v>
      </c>
    </row>
    <row r="14" spans="1:7" x14ac:dyDescent="0.25">
      <c r="A14" s="17" t="s">
        <v>15</v>
      </c>
    </row>
    <row r="15" spans="1:7" x14ac:dyDescent="0.25">
      <c r="A15" s="17" t="s">
        <v>16</v>
      </c>
    </row>
    <row r="16" spans="1:7" x14ac:dyDescent="0.25">
      <c r="A16" s="17" t="s">
        <v>17</v>
      </c>
    </row>
    <row r="17" spans="1:7" x14ac:dyDescent="0.25">
      <c r="A17" s="17" t="s">
        <v>18</v>
      </c>
    </row>
    <row r="18" spans="1:7" x14ac:dyDescent="0.25">
      <c r="A18" s="18" t="s">
        <v>194</v>
      </c>
    </row>
    <row r="19" spans="1:7" x14ac:dyDescent="0.25">
      <c r="A19" s="17" t="s">
        <v>19</v>
      </c>
    </row>
    <row r="20" spans="1:7" x14ac:dyDescent="0.25">
      <c r="A20" s="18" t="s">
        <v>195</v>
      </c>
    </row>
    <row r="21" spans="1:7" ht="15" customHeight="1" x14ac:dyDescent="0.25">
      <c r="A21" s="19" t="s">
        <v>20</v>
      </c>
    </row>
    <row r="22" spans="1:7" x14ac:dyDescent="0.25">
      <c r="A22" s="17" t="s">
        <v>21</v>
      </c>
    </row>
    <row r="23" spans="1:7" x14ac:dyDescent="0.25">
      <c r="A23" s="17" t="s">
        <v>22</v>
      </c>
    </row>
    <row r="24" spans="1:7" x14ac:dyDescent="0.25">
      <c r="A24" s="17" t="s">
        <v>23</v>
      </c>
    </row>
    <row r="25" spans="1:7" ht="33" x14ac:dyDescent="0.25">
      <c r="A25" s="17" t="s">
        <v>24</v>
      </c>
      <c r="C25" s="40"/>
      <c r="D25" s="41"/>
      <c r="E25" s="41"/>
      <c r="F25" s="41"/>
      <c r="G25" s="41"/>
    </row>
    <row r="26" spans="1:7" x14ac:dyDescent="0.25">
      <c r="A26" s="17" t="s">
        <v>25</v>
      </c>
    </row>
    <row r="27" spans="1:7" x14ac:dyDescent="0.25">
      <c r="A27" s="17" t="s">
        <v>26</v>
      </c>
    </row>
    <row r="28" spans="1:7" ht="26.25" x14ac:dyDescent="0.4">
      <c r="A28" s="17" t="s">
        <v>27</v>
      </c>
      <c r="E28" s="33"/>
    </row>
    <row r="29" spans="1:7" x14ac:dyDescent="0.25">
      <c r="A29" s="17" t="s">
        <v>28</v>
      </c>
    </row>
    <row r="40" spans="10:14" x14ac:dyDescent="0.25">
      <c r="J40" s="7" t="s">
        <v>38</v>
      </c>
    </row>
    <row r="41" spans="10:14" x14ac:dyDescent="0.25">
      <c r="J41" s="34">
        <v>4</v>
      </c>
    </row>
    <row r="42" spans="10:14" x14ac:dyDescent="0.25">
      <c r="J42" s="34">
        <v>8</v>
      </c>
    </row>
    <row r="43" spans="10:14" x14ac:dyDescent="0.25">
      <c r="J43" s="32">
        <f>SUM(J41:J42)</f>
        <v>12</v>
      </c>
      <c r="N43"/>
    </row>
    <row r="46" spans="10:14" x14ac:dyDescent="0.25">
      <c r="L46"/>
      <c r="M46"/>
    </row>
    <row r="64" spans="7:7" x14ac:dyDescent="0.25">
      <c r="G64" s="35"/>
    </row>
    <row r="65" spans="7:7" x14ac:dyDescent="0.25">
      <c r="G65" s="35"/>
    </row>
    <row r="66" spans="7:7" x14ac:dyDescent="0.25">
      <c r="G66" s="35"/>
    </row>
    <row r="67" spans="7:7" x14ac:dyDescent="0.25">
      <c r="G67" s="35"/>
    </row>
    <row r="86" ht="17.45" customHeight="1" x14ac:dyDescent="0.25"/>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51"/>
  <sheetViews>
    <sheetView showGridLines="0" topLeftCell="A77" zoomScaleNormal="100" zoomScalePageLayoutView="125" workbookViewId="0">
      <selection activeCell="D51" sqref="D51"/>
    </sheetView>
  </sheetViews>
  <sheetFormatPr defaultColWidth="8.85546875" defaultRowHeight="15" customHeight="1" x14ac:dyDescent="0.25"/>
  <cols>
    <col min="1" max="1" width="12.7109375" style="82" customWidth="1"/>
    <col min="2" max="2" width="82.85546875" style="46" customWidth="1"/>
    <col min="3" max="4" width="13.28515625" style="46" customWidth="1"/>
    <col min="5" max="5" width="2.28515625" style="46" customWidth="1"/>
    <col min="6" max="6" width="19.7109375" style="46" customWidth="1"/>
    <col min="7" max="7" width="13.28515625" style="46" customWidth="1"/>
    <col min="8" max="16384" width="8.85546875" style="46"/>
  </cols>
  <sheetData>
    <row r="1" spans="1:13" ht="60" customHeight="1" x14ac:dyDescent="0.5">
      <c r="A1" s="82" t="s">
        <v>39</v>
      </c>
      <c r="B1" s="43"/>
      <c r="C1" s="44"/>
      <c r="D1" s="45"/>
      <c r="E1" s="45"/>
      <c r="F1" s="45"/>
      <c r="G1" s="45"/>
    </row>
    <row r="2" spans="1:13" ht="15" customHeight="1" x14ac:dyDescent="0.25">
      <c r="A2" s="82" t="s">
        <v>40</v>
      </c>
      <c r="C2" s="47" t="s">
        <v>53</v>
      </c>
      <c r="D2" s="48" t="s">
        <v>69</v>
      </c>
      <c r="F2" s="47" t="s">
        <v>71</v>
      </c>
      <c r="G2" s="48" t="s">
        <v>69</v>
      </c>
    </row>
    <row r="3" spans="1:13" ht="15" customHeight="1" x14ac:dyDescent="0.25">
      <c r="A3" s="81" t="s">
        <v>41</v>
      </c>
      <c r="B3" s="49"/>
      <c r="C3" s="67" t="s">
        <v>54</v>
      </c>
      <c r="D3" s="67">
        <v>50</v>
      </c>
      <c r="F3" s="67" t="s">
        <v>72</v>
      </c>
      <c r="G3" s="67">
        <v>50</v>
      </c>
    </row>
    <row r="4" spans="1:13" ht="15" customHeight="1" x14ac:dyDescent="0.25">
      <c r="A4" s="81" t="s">
        <v>196</v>
      </c>
      <c r="C4" s="67" t="s">
        <v>55</v>
      </c>
      <c r="D4" s="67">
        <v>20</v>
      </c>
      <c r="E4" s="50"/>
      <c r="F4" s="67" t="s">
        <v>73</v>
      </c>
      <c r="G4" s="67">
        <v>30</v>
      </c>
    </row>
    <row r="5" spans="1:13" s="50" customFormat="1" ht="15" customHeight="1" x14ac:dyDescent="0.25">
      <c r="A5" s="82" t="s">
        <v>42</v>
      </c>
      <c r="C5" s="67" t="s">
        <v>56</v>
      </c>
      <c r="D5" s="67">
        <v>60</v>
      </c>
      <c r="F5" s="67" t="s">
        <v>74</v>
      </c>
      <c r="G5" s="67">
        <v>10</v>
      </c>
    </row>
    <row r="6" spans="1:13" s="50" customFormat="1" ht="15" customHeight="1" x14ac:dyDescent="0.25">
      <c r="A6" s="82" t="s">
        <v>10</v>
      </c>
      <c r="B6" s="51"/>
      <c r="C6" s="67" t="s">
        <v>57</v>
      </c>
      <c r="D6" s="68">
        <v>40</v>
      </c>
      <c r="F6" s="67" t="s">
        <v>75</v>
      </c>
      <c r="G6" s="68">
        <v>50</v>
      </c>
    </row>
    <row r="7" spans="1:13" s="50" customFormat="1" ht="15" customHeight="1" x14ac:dyDescent="0.25">
      <c r="A7" s="82" t="s">
        <v>43</v>
      </c>
      <c r="C7" s="78" t="s">
        <v>58</v>
      </c>
      <c r="D7" s="69">
        <f>SUM(D3:D6)</f>
        <v>170</v>
      </c>
      <c r="F7" s="78" t="s">
        <v>58</v>
      </c>
      <c r="G7" s="69">
        <f>SUM(G3:G6)</f>
        <v>140</v>
      </c>
      <c r="M7" s="52"/>
    </row>
    <row r="8" spans="1:13" s="50" customFormat="1" ht="15" customHeight="1" x14ac:dyDescent="0.25">
      <c r="A8" s="82" t="s">
        <v>11</v>
      </c>
      <c r="M8" s="52"/>
    </row>
    <row r="9" spans="1:13" s="50" customFormat="1" ht="15" customHeight="1" x14ac:dyDescent="0.25">
      <c r="A9" s="82" t="s">
        <v>44</v>
      </c>
      <c r="C9" s="47" t="s">
        <v>59</v>
      </c>
      <c r="D9" s="48" t="s">
        <v>69</v>
      </c>
      <c r="F9" s="47" t="s">
        <v>59</v>
      </c>
      <c r="G9" s="48" t="s">
        <v>69</v>
      </c>
      <c r="M9" s="52"/>
    </row>
    <row r="10" spans="1:13" s="50" customFormat="1" ht="15" customHeight="1" x14ac:dyDescent="0.25">
      <c r="A10" s="85" t="s">
        <v>197</v>
      </c>
      <c r="C10" s="67" t="s">
        <v>60</v>
      </c>
      <c r="D10" s="67">
        <v>50</v>
      </c>
      <c r="F10" s="67" t="s">
        <v>60</v>
      </c>
      <c r="G10" s="67">
        <v>50</v>
      </c>
      <c r="M10" s="52"/>
    </row>
    <row r="11" spans="1:13" s="50" customFormat="1" ht="15" customHeight="1" x14ac:dyDescent="0.25">
      <c r="A11" s="81" t="s">
        <v>45</v>
      </c>
      <c r="C11" s="67" t="s">
        <v>61</v>
      </c>
      <c r="D11" s="67">
        <v>100</v>
      </c>
      <c r="F11" s="67" t="s">
        <v>61</v>
      </c>
      <c r="G11" s="67">
        <v>100</v>
      </c>
      <c r="M11" s="52"/>
    </row>
    <row r="12" spans="1:13" s="50" customFormat="1" ht="15" customHeight="1" x14ac:dyDescent="0.25">
      <c r="A12" s="82" t="s">
        <v>46</v>
      </c>
      <c r="C12" s="67" t="s">
        <v>62</v>
      </c>
      <c r="D12" s="67">
        <v>40</v>
      </c>
      <c r="F12" s="67" t="s">
        <v>62</v>
      </c>
      <c r="G12" s="67">
        <v>40</v>
      </c>
      <c r="M12" s="52"/>
    </row>
    <row r="13" spans="1:13" s="50" customFormat="1" ht="15" customHeight="1" x14ac:dyDescent="0.25">
      <c r="A13" s="82" t="s">
        <v>47</v>
      </c>
      <c r="C13" s="67" t="s">
        <v>63</v>
      </c>
      <c r="D13" s="67">
        <v>50</v>
      </c>
      <c r="F13" s="67" t="s">
        <v>63</v>
      </c>
      <c r="G13" s="67">
        <v>50</v>
      </c>
      <c r="M13" s="52"/>
    </row>
    <row r="14" spans="1:13" s="50" customFormat="1" ht="15" customHeight="1" thickBot="1" x14ac:dyDescent="0.3">
      <c r="A14" s="80" t="s">
        <v>48</v>
      </c>
      <c r="C14" s="67" t="s">
        <v>64</v>
      </c>
      <c r="D14" s="67">
        <v>20</v>
      </c>
      <c r="F14" s="67" t="s">
        <v>64</v>
      </c>
      <c r="G14" s="67">
        <v>20</v>
      </c>
      <c r="M14" s="52"/>
    </row>
    <row r="15" spans="1:13" s="50" customFormat="1" ht="15" customHeight="1" thickTop="1" thickBot="1" x14ac:dyDescent="0.3">
      <c r="A15" s="82" t="s">
        <v>23</v>
      </c>
      <c r="C15" s="78" t="s">
        <v>58</v>
      </c>
      <c r="D15" s="66">
        <f>SUM(D10,D13)</f>
        <v>100</v>
      </c>
      <c r="F15" s="78" t="s">
        <v>76</v>
      </c>
      <c r="G15" s="53">
        <f>SUM(G10:G14)</f>
        <v>260</v>
      </c>
      <c r="M15" s="52"/>
    </row>
    <row r="16" spans="1:13" s="50" customFormat="1" ht="15" customHeight="1" thickTop="1" x14ac:dyDescent="0.25">
      <c r="A16" s="82" t="s">
        <v>49</v>
      </c>
      <c r="M16" s="52"/>
    </row>
    <row r="17" spans="1:13" s="50" customFormat="1" ht="15" customHeight="1" x14ac:dyDescent="0.25">
      <c r="A17" s="82" t="s">
        <v>50</v>
      </c>
      <c r="M17" s="52"/>
    </row>
    <row r="18" spans="1:13" s="50" customFormat="1" ht="15" customHeight="1" x14ac:dyDescent="0.25">
      <c r="A18" s="82" t="s">
        <v>51</v>
      </c>
      <c r="M18" s="52"/>
    </row>
    <row r="19" spans="1:13" s="50" customFormat="1" ht="15" customHeight="1" x14ac:dyDescent="0.25">
      <c r="A19" s="82" t="s">
        <v>28</v>
      </c>
      <c r="C19" s="52"/>
      <c r="M19" s="52"/>
    </row>
    <row r="20" spans="1:13" s="50" customFormat="1" ht="15" customHeight="1" x14ac:dyDescent="0.25">
      <c r="A20" s="82" t="s">
        <v>52</v>
      </c>
      <c r="M20" s="52"/>
    </row>
    <row r="21" spans="1:13" s="50" customFormat="1" ht="15" customHeight="1" x14ac:dyDescent="0.25">
      <c r="A21" s="82" t="s">
        <v>11</v>
      </c>
      <c r="M21" s="52"/>
    </row>
    <row r="22" spans="1:13" s="50" customFormat="1" ht="15" customHeight="1" x14ac:dyDescent="0.25">
      <c r="A22" s="82"/>
      <c r="M22" s="52"/>
    </row>
    <row r="23" spans="1:13" s="50" customFormat="1" ht="15" customHeight="1" x14ac:dyDescent="0.25">
      <c r="A23" s="82"/>
    </row>
    <row r="26" spans="1:13" ht="15" customHeight="1" x14ac:dyDescent="0.25">
      <c r="H26" s="52"/>
    </row>
    <row r="34" spans="3:7" ht="15" customHeight="1" x14ac:dyDescent="0.25">
      <c r="C34" s="47" t="s">
        <v>53</v>
      </c>
      <c r="D34" s="48" t="s">
        <v>69</v>
      </c>
    </row>
    <row r="35" spans="3:7" ht="15" customHeight="1" x14ac:dyDescent="0.25">
      <c r="C35" s="67" t="s">
        <v>54</v>
      </c>
      <c r="D35" s="67">
        <v>50</v>
      </c>
      <c r="E35" s="50"/>
    </row>
    <row r="36" spans="3:7" ht="15" customHeight="1" x14ac:dyDescent="0.25">
      <c r="C36" s="67" t="s">
        <v>55</v>
      </c>
      <c r="D36" s="67">
        <v>50</v>
      </c>
      <c r="E36" s="50"/>
    </row>
    <row r="37" spans="3:7" ht="15" customHeight="1" x14ac:dyDescent="0.25">
      <c r="C37" s="67" t="s">
        <v>56</v>
      </c>
      <c r="D37" s="67">
        <v>50</v>
      </c>
      <c r="E37" s="50"/>
    </row>
    <row r="38" spans="3:7" ht="15" customHeight="1" x14ac:dyDescent="0.25">
      <c r="C38" s="67" t="s">
        <v>57</v>
      </c>
      <c r="D38" s="67">
        <v>50</v>
      </c>
      <c r="E38" s="50"/>
    </row>
    <row r="39" spans="3:7" ht="15" customHeight="1" x14ac:dyDescent="0.25">
      <c r="C39" s="78" t="s">
        <v>58</v>
      </c>
      <c r="D39" s="66">
        <f>SUM(D35:D38)</f>
        <v>200</v>
      </c>
      <c r="E39" s="50"/>
      <c r="F39" s="50"/>
      <c r="G39" s="50"/>
    </row>
    <row r="44" spans="3:7" ht="15" customHeight="1" x14ac:dyDescent="0.25">
      <c r="C44" s="47" t="s">
        <v>59</v>
      </c>
      <c r="D44" s="48" t="s">
        <v>69</v>
      </c>
      <c r="E44" s="50"/>
    </row>
    <row r="45" spans="3:7" ht="15" customHeight="1" x14ac:dyDescent="0.25">
      <c r="C45" s="67" t="s">
        <v>65</v>
      </c>
      <c r="D45" s="67">
        <v>20</v>
      </c>
      <c r="E45" s="50"/>
    </row>
    <row r="46" spans="3:7" ht="15" customHeight="1" x14ac:dyDescent="0.25">
      <c r="C46" s="67" t="s">
        <v>66</v>
      </c>
      <c r="D46" s="67">
        <v>10</v>
      </c>
      <c r="E46" s="50"/>
    </row>
    <row r="47" spans="3:7" ht="15" customHeight="1" x14ac:dyDescent="0.25">
      <c r="C47" s="67" t="s">
        <v>67</v>
      </c>
      <c r="D47" s="67">
        <v>10</v>
      </c>
      <c r="E47" s="50"/>
    </row>
    <row r="48" spans="3:7" ht="15" customHeight="1" x14ac:dyDescent="0.25">
      <c r="C48" s="67" t="s">
        <v>68</v>
      </c>
      <c r="D48" s="67">
        <v>40</v>
      </c>
      <c r="E48" s="50"/>
    </row>
    <row r="50" spans="4:7" ht="15" customHeight="1" x14ac:dyDescent="0.25">
      <c r="D50" s="48" t="s">
        <v>70</v>
      </c>
      <c r="F50" s="48" t="s">
        <v>77</v>
      </c>
      <c r="G50" s="48" t="s">
        <v>78</v>
      </c>
    </row>
    <row r="51" spans="4:7" ht="15" customHeight="1" x14ac:dyDescent="0.25">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46"/>
  <sheetViews>
    <sheetView showGridLines="0" topLeftCell="A5" workbookViewId="0">
      <selection activeCell="D21" sqref="D21"/>
    </sheetView>
  </sheetViews>
  <sheetFormatPr defaultColWidth="8.85546875" defaultRowHeight="15" x14ac:dyDescent="0.2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x14ac:dyDescent="0.25">
      <c r="A1" s="17" t="s">
        <v>79</v>
      </c>
      <c r="B1" s="25"/>
      <c r="C1" s="44"/>
      <c r="D1" s="55"/>
      <c r="E1" s="55"/>
      <c r="F1" s="55"/>
      <c r="G1" s="55"/>
      <c r="H1" s="25"/>
      <c r="I1" s="25"/>
      <c r="J1" s="25"/>
    </row>
    <row r="2" spans="1:10" ht="15" customHeight="1" x14ac:dyDescent="0.25">
      <c r="A2" s="17" t="s">
        <v>80</v>
      </c>
      <c r="B2" s="25"/>
      <c r="C2" s="6" t="s">
        <v>53</v>
      </c>
      <c r="D2" s="7" t="s">
        <v>69</v>
      </c>
      <c r="E2" s="27"/>
      <c r="F2" s="10" t="s">
        <v>71</v>
      </c>
      <c r="G2" s="7" t="s">
        <v>69</v>
      </c>
      <c r="H2" s="25"/>
      <c r="I2" s="25"/>
      <c r="J2" s="5"/>
    </row>
    <row r="3" spans="1:10" ht="15" customHeight="1" x14ac:dyDescent="0.25">
      <c r="A3" s="17" t="s">
        <v>81</v>
      </c>
      <c r="B3" s="25"/>
      <c r="C3" s="73" t="s">
        <v>54</v>
      </c>
      <c r="D3" s="72">
        <v>50</v>
      </c>
      <c r="E3" s="27"/>
      <c r="F3" s="73" t="s">
        <v>72</v>
      </c>
      <c r="G3" s="72">
        <v>50</v>
      </c>
      <c r="H3" s="25"/>
      <c r="I3" s="25"/>
      <c r="J3" s="5"/>
    </row>
    <row r="4" spans="1:10" ht="15" customHeight="1" x14ac:dyDescent="0.25">
      <c r="A4" s="17" t="s">
        <v>82</v>
      </c>
      <c r="B4" s="25"/>
      <c r="C4" s="73" t="s">
        <v>55</v>
      </c>
      <c r="D4" s="72">
        <v>20</v>
      </c>
      <c r="E4" s="27"/>
      <c r="F4" s="73" t="s">
        <v>73</v>
      </c>
      <c r="G4" s="72">
        <v>30</v>
      </c>
      <c r="H4" s="25"/>
      <c r="I4" s="25"/>
      <c r="J4" s="5"/>
    </row>
    <row r="5" spans="1:10" s="4" customFormat="1" ht="15" customHeight="1" x14ac:dyDescent="0.25">
      <c r="A5" s="17" t="s">
        <v>83</v>
      </c>
      <c r="B5" s="26"/>
      <c r="C5" s="73" t="s">
        <v>56</v>
      </c>
      <c r="D5" s="72">
        <v>60</v>
      </c>
      <c r="E5" s="27"/>
      <c r="F5" s="73" t="s">
        <v>74</v>
      </c>
      <c r="G5" s="72">
        <v>10</v>
      </c>
      <c r="H5" s="26"/>
      <c r="I5" s="26"/>
      <c r="J5" s="5"/>
    </row>
    <row r="6" spans="1:10" s="4" customFormat="1" ht="15" customHeight="1" x14ac:dyDescent="0.25">
      <c r="A6" s="17" t="s">
        <v>84</v>
      </c>
      <c r="B6" s="26"/>
      <c r="C6" s="73" t="s">
        <v>57</v>
      </c>
      <c r="D6" s="72">
        <v>40</v>
      </c>
      <c r="E6" s="27"/>
      <c r="F6" s="73" t="s">
        <v>75</v>
      </c>
      <c r="G6" s="72">
        <v>50</v>
      </c>
      <c r="H6" s="26"/>
      <c r="I6" s="26"/>
      <c r="J6" s="5"/>
    </row>
    <row r="7" spans="1:10" s="4" customFormat="1" ht="15" customHeight="1" x14ac:dyDescent="0.25">
      <c r="A7" s="17" t="s">
        <v>85</v>
      </c>
      <c r="B7" s="26"/>
      <c r="C7" s="9" t="s">
        <v>93</v>
      </c>
      <c r="D7" s="70">
        <f>AVERAGE(D3:D6)</f>
        <v>42.5</v>
      </c>
      <c r="E7" s="27"/>
      <c r="F7" s="9" t="s">
        <v>93</v>
      </c>
      <c r="G7" s="70">
        <f>AVERAGE(G3:G6)</f>
        <v>35</v>
      </c>
      <c r="H7" s="26"/>
      <c r="I7" s="26"/>
      <c r="J7" s="5"/>
    </row>
    <row r="8" spans="1:10" s="4" customFormat="1" ht="15" customHeight="1" x14ac:dyDescent="0.25">
      <c r="A8" s="17" t="s">
        <v>86</v>
      </c>
      <c r="B8" s="26"/>
      <c r="C8" s="26"/>
      <c r="D8" s="27"/>
      <c r="E8" s="27"/>
      <c r="F8" s="26"/>
      <c r="G8" s="27"/>
      <c r="H8" s="26"/>
      <c r="I8" s="26"/>
      <c r="J8" s="5"/>
    </row>
    <row r="9" spans="1:10" s="4" customFormat="1" ht="15" customHeight="1" x14ac:dyDescent="0.25">
      <c r="A9" s="17" t="s">
        <v>87</v>
      </c>
      <c r="B9" s="26"/>
      <c r="C9" s="6" t="s">
        <v>59</v>
      </c>
      <c r="D9" s="7" t="s">
        <v>69</v>
      </c>
      <c r="E9" s="27"/>
      <c r="F9" s="10" t="s">
        <v>59</v>
      </c>
      <c r="G9" s="7" t="s">
        <v>69</v>
      </c>
      <c r="H9" s="26"/>
      <c r="I9" s="26"/>
      <c r="J9" s="5"/>
    </row>
    <row r="10" spans="1:10" s="4" customFormat="1" ht="15" customHeight="1" x14ac:dyDescent="0.25">
      <c r="A10" s="17" t="s">
        <v>88</v>
      </c>
      <c r="B10" s="26"/>
      <c r="C10" s="73" t="s">
        <v>60</v>
      </c>
      <c r="D10" s="72">
        <v>50</v>
      </c>
      <c r="E10" s="27"/>
      <c r="F10" s="73" t="s">
        <v>60</v>
      </c>
      <c r="G10" s="72">
        <v>50</v>
      </c>
      <c r="H10" s="26"/>
      <c r="I10" s="26"/>
      <c r="J10" s="5"/>
    </row>
    <row r="11" spans="1:10" s="4" customFormat="1" ht="15" customHeight="1" x14ac:dyDescent="0.25">
      <c r="A11" s="17" t="s">
        <v>89</v>
      </c>
      <c r="B11" s="26"/>
      <c r="C11" s="73" t="s">
        <v>61</v>
      </c>
      <c r="D11" s="72">
        <v>100</v>
      </c>
      <c r="E11" s="27"/>
      <c r="F11" s="73" t="s">
        <v>61</v>
      </c>
      <c r="G11" s="72">
        <v>100</v>
      </c>
      <c r="H11" s="26"/>
      <c r="I11" s="26"/>
      <c r="J11" s="5"/>
    </row>
    <row r="12" spans="1:10" s="4" customFormat="1" ht="15" customHeight="1" x14ac:dyDescent="0.25">
      <c r="A12" s="17" t="s">
        <v>90</v>
      </c>
      <c r="B12" s="26"/>
      <c r="C12" s="73" t="s">
        <v>62</v>
      </c>
      <c r="D12" s="72">
        <v>40</v>
      </c>
      <c r="E12" s="27"/>
      <c r="F12" s="73" t="s">
        <v>62</v>
      </c>
      <c r="G12" s="72">
        <v>40</v>
      </c>
      <c r="H12" s="26"/>
      <c r="I12" s="26"/>
      <c r="J12" s="5"/>
    </row>
    <row r="13" spans="1:10" s="4" customFormat="1" ht="15" customHeight="1" x14ac:dyDescent="0.25">
      <c r="A13" s="17" t="s">
        <v>91</v>
      </c>
      <c r="B13" s="26"/>
      <c r="C13" s="73" t="s">
        <v>63</v>
      </c>
      <c r="D13" s="72">
        <v>50</v>
      </c>
      <c r="E13" s="27"/>
      <c r="F13" s="73" t="s">
        <v>63</v>
      </c>
      <c r="G13" s="72">
        <v>50</v>
      </c>
      <c r="H13" s="26"/>
      <c r="I13" s="26"/>
      <c r="J13" s="5"/>
    </row>
    <row r="14" spans="1:10" s="4" customFormat="1" ht="15" customHeight="1" thickBot="1" x14ac:dyDescent="0.3">
      <c r="A14" s="17" t="s">
        <v>92</v>
      </c>
      <c r="B14" s="26"/>
      <c r="C14" s="73" t="s">
        <v>64</v>
      </c>
      <c r="D14" s="72">
        <v>20</v>
      </c>
      <c r="E14" s="27"/>
      <c r="F14" s="73" t="s">
        <v>64</v>
      </c>
      <c r="G14" s="72">
        <v>20</v>
      </c>
      <c r="H14" s="26"/>
      <c r="I14" s="26"/>
      <c r="J14" s="26"/>
    </row>
    <row r="15" spans="1:10" s="4" customFormat="1" ht="15" customHeight="1" thickTop="1" thickBot="1" x14ac:dyDescent="0.3">
      <c r="A15" s="17"/>
      <c r="B15" s="26"/>
      <c r="C15" s="9" t="s">
        <v>93</v>
      </c>
      <c r="D15" s="70">
        <f>AVERAGE(D10:D14)</f>
        <v>52</v>
      </c>
      <c r="E15" s="27"/>
      <c r="F15" s="26"/>
      <c r="G15" s="57">
        <f>MEDIAN(G10,G13)</f>
        <v>50</v>
      </c>
      <c r="H15" s="26"/>
      <c r="I15" s="26"/>
      <c r="J15" s="26"/>
    </row>
    <row r="16" spans="1:10" s="4" customFormat="1" ht="15" customHeight="1" thickTop="1" x14ac:dyDescent="0.25">
      <c r="A16" s="17"/>
      <c r="B16" s="26"/>
      <c r="C16" s="26"/>
      <c r="D16" s="26"/>
      <c r="E16" s="26"/>
      <c r="F16" s="26"/>
      <c r="G16" s="26"/>
      <c r="H16" s="26"/>
      <c r="I16" s="26"/>
      <c r="J16" s="26"/>
    </row>
    <row r="17" spans="1:3" s="4" customFormat="1" ht="15" customHeight="1" x14ac:dyDescent="0.25">
      <c r="A17" s="17"/>
      <c r="B17" s="26"/>
      <c r="C17" s="8"/>
    </row>
    <row r="18" spans="1:3" s="4" customFormat="1" ht="15" customHeight="1" x14ac:dyDescent="0.25">
      <c r="A18" s="17"/>
      <c r="B18" s="26"/>
      <c r="C18" s="8"/>
    </row>
    <row r="19" spans="1:3" s="4" customFormat="1" ht="15" customHeight="1" x14ac:dyDescent="0.25">
      <c r="A19" s="17"/>
      <c r="B19" s="26"/>
      <c r="C19" s="8"/>
    </row>
    <row r="20" spans="1:3" s="4" customFormat="1" ht="15" customHeight="1" x14ac:dyDescent="0.25">
      <c r="A20" s="17"/>
      <c r="B20" s="26"/>
      <c r="C20" s="8"/>
    </row>
    <row r="21" spans="1:3" s="4" customFormat="1" ht="15" customHeight="1" x14ac:dyDescent="0.25">
      <c r="A21" s="17"/>
      <c r="B21" s="26"/>
      <c r="C21" s="8"/>
    </row>
    <row r="22" spans="1:3" s="4" customFormat="1" ht="15" customHeight="1" x14ac:dyDescent="0.25">
      <c r="A22" s="17"/>
      <c r="B22" s="26"/>
      <c r="C22" s="8"/>
    </row>
    <row r="23" spans="1:3" s="4" customFormat="1" ht="15" customHeight="1" x14ac:dyDescent="0.25">
      <c r="A23" s="17"/>
      <c r="B23" s="26"/>
      <c r="C23" s="8"/>
    </row>
    <row r="24" spans="1:3" s="4" customFormat="1" ht="15" customHeight="1" x14ac:dyDescent="0.25">
      <c r="A24" s="17"/>
      <c r="B24" s="26"/>
      <c r="C24" s="8"/>
    </row>
    <row r="25" spans="1:3" s="4" customFormat="1" ht="15" customHeight="1" x14ac:dyDescent="0.25">
      <c r="A25" s="17"/>
      <c r="B25" s="26"/>
      <c r="C25" s="8"/>
    </row>
    <row r="26" spans="1:3" s="4" customFormat="1" ht="15" customHeight="1" x14ac:dyDescent="0.25">
      <c r="A26" s="17"/>
      <c r="B26" s="26"/>
      <c r="C26" s="8"/>
    </row>
    <row r="27" spans="1:3" x14ac:dyDescent="0.25">
      <c r="B27" s="25"/>
    </row>
    <row r="28" spans="1:3" x14ac:dyDescent="0.25">
      <c r="B28" s="25"/>
    </row>
    <row r="29" spans="1:3" ht="15" customHeight="1" x14ac:dyDescent="0.25">
      <c r="B29" s="25"/>
    </row>
    <row r="30" spans="1:3" ht="15" customHeight="1" x14ac:dyDescent="0.25">
      <c r="B30" s="25"/>
    </row>
    <row r="31" spans="1:3" ht="15" customHeight="1" x14ac:dyDescent="0.25">
      <c r="B31" s="25"/>
    </row>
    <row r="32" spans="1:3" ht="15" customHeight="1" x14ac:dyDescent="0.25">
      <c r="B32" s="25"/>
    </row>
    <row r="33" spans="2:9" ht="15" customHeight="1" x14ac:dyDescent="0.25">
      <c r="B33" s="25"/>
      <c r="D33" s="25"/>
      <c r="E33" s="25"/>
      <c r="F33" s="26"/>
      <c r="G33" s="25"/>
      <c r="H33" s="25"/>
      <c r="I33" s="25"/>
    </row>
    <row r="34" spans="2:9" ht="15" customHeight="1" x14ac:dyDescent="0.25">
      <c r="B34" s="25"/>
      <c r="D34" s="25"/>
      <c r="E34" s="25"/>
      <c r="F34" s="26"/>
      <c r="G34" s="25"/>
      <c r="H34" s="25"/>
      <c r="I34" s="25"/>
    </row>
    <row r="35" spans="2:9" ht="15" customHeight="1" x14ac:dyDescent="0.25">
      <c r="B35" s="25"/>
      <c r="D35" s="25"/>
      <c r="E35" s="25"/>
      <c r="F35" s="26"/>
      <c r="G35" s="25"/>
      <c r="H35" s="25"/>
      <c r="I35" s="25"/>
    </row>
    <row r="36" spans="2:9" x14ac:dyDescent="0.25">
      <c r="B36" s="25"/>
      <c r="D36" s="25"/>
      <c r="E36" s="25"/>
      <c r="F36" s="26"/>
      <c r="G36" s="25"/>
      <c r="H36" s="25"/>
      <c r="I36" s="25"/>
    </row>
    <row r="41" spans="2:9" ht="15" customHeight="1" x14ac:dyDescent="0.25">
      <c r="B41" s="25"/>
      <c r="D41" s="25"/>
      <c r="E41" s="25"/>
      <c r="F41" s="26"/>
      <c r="G41" s="25"/>
      <c r="H41" s="25"/>
      <c r="I41" s="25"/>
    </row>
    <row r="42" spans="2:9" ht="15" customHeight="1" x14ac:dyDescent="0.25">
      <c r="B42" s="25"/>
      <c r="D42" s="25"/>
      <c r="E42" s="25"/>
      <c r="F42" s="26"/>
      <c r="G42" s="25"/>
      <c r="H42" s="25"/>
      <c r="I42" s="25"/>
    </row>
    <row r="43" spans="2:9" ht="15" customHeight="1" x14ac:dyDescent="0.25">
      <c r="B43" s="25"/>
      <c r="D43" s="25"/>
      <c r="E43" s="25"/>
      <c r="F43" s="26"/>
      <c r="G43" s="25"/>
      <c r="H43" s="25"/>
      <c r="I43" s="25"/>
    </row>
    <row r="44" spans="2:9" ht="15" customHeight="1" x14ac:dyDescent="0.25">
      <c r="B44" s="25"/>
      <c r="D44" s="25"/>
      <c r="E44" s="25"/>
      <c r="F44" s="26"/>
      <c r="G44" s="25"/>
      <c r="H44" s="25"/>
      <c r="I44" s="25"/>
    </row>
    <row r="45" spans="2:9" ht="15" customHeight="1" x14ac:dyDescent="0.25">
      <c r="B45" s="25"/>
      <c r="D45" s="25"/>
      <c r="E45" s="25"/>
      <c r="F45" s="26"/>
      <c r="G45" s="25"/>
      <c r="H45" s="25"/>
      <c r="I45" s="25"/>
    </row>
    <row r="46" spans="2:9" ht="15" customHeight="1" x14ac:dyDescent="0.25">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H44"/>
  <sheetViews>
    <sheetView showGridLines="0" topLeftCell="A9" workbookViewId="0">
      <selection activeCell="J22" sqref="J22"/>
    </sheetView>
  </sheetViews>
  <sheetFormatPr defaultColWidth="8.85546875" defaultRowHeight="15" x14ac:dyDescent="0.2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x14ac:dyDescent="0.25">
      <c r="A1" s="14" t="s">
        <v>94</v>
      </c>
      <c r="B1" s="25"/>
      <c r="C1" s="44"/>
      <c r="D1" s="55"/>
      <c r="E1" s="55"/>
      <c r="F1" s="55"/>
      <c r="G1" s="55"/>
      <c r="H1" s="25"/>
    </row>
    <row r="2" spans="1:8" ht="15" customHeight="1" x14ac:dyDescent="0.25">
      <c r="A2" s="12" t="s">
        <v>95</v>
      </c>
      <c r="B2" s="25"/>
      <c r="C2" s="6" t="s">
        <v>53</v>
      </c>
      <c r="D2" s="7" t="s">
        <v>69</v>
      </c>
      <c r="E2" s="27"/>
      <c r="F2" s="10" t="s">
        <v>71</v>
      </c>
      <c r="G2" s="7" t="s">
        <v>69</v>
      </c>
      <c r="H2" s="5"/>
    </row>
    <row r="3" spans="1:8" ht="15" customHeight="1" x14ac:dyDescent="0.25">
      <c r="A3" s="12" t="s">
        <v>96</v>
      </c>
      <c r="B3" s="25"/>
      <c r="C3" s="71" t="s">
        <v>54</v>
      </c>
      <c r="D3" s="72">
        <v>50</v>
      </c>
      <c r="E3" s="27"/>
      <c r="F3" s="73" t="s">
        <v>72</v>
      </c>
      <c r="G3" s="72">
        <v>50</v>
      </c>
      <c r="H3" s="5"/>
    </row>
    <row r="4" spans="1:8" ht="15" customHeight="1" x14ac:dyDescent="0.25">
      <c r="A4" s="58" t="s">
        <v>97</v>
      </c>
      <c r="B4" s="25"/>
      <c r="C4" s="71" t="s">
        <v>55</v>
      </c>
      <c r="D4" s="72">
        <v>20</v>
      </c>
      <c r="E4" s="27"/>
      <c r="F4" s="73" t="s">
        <v>73</v>
      </c>
      <c r="G4" s="72">
        <v>30</v>
      </c>
      <c r="H4" s="5"/>
    </row>
    <row r="5" spans="1:8" s="4" customFormat="1" ht="15" customHeight="1" x14ac:dyDescent="0.25">
      <c r="A5" s="58" t="s">
        <v>198</v>
      </c>
      <c r="B5" s="26"/>
      <c r="C5" s="71" t="s">
        <v>56</v>
      </c>
      <c r="D5" s="72">
        <v>60</v>
      </c>
      <c r="E5" s="27"/>
      <c r="F5" s="73" t="s">
        <v>74</v>
      </c>
      <c r="G5" s="72">
        <v>10</v>
      </c>
      <c r="H5" s="5"/>
    </row>
    <row r="6" spans="1:8" s="4" customFormat="1" ht="15" customHeight="1" x14ac:dyDescent="0.25">
      <c r="A6" s="58" t="s">
        <v>98</v>
      </c>
      <c r="B6" s="26"/>
      <c r="C6" s="71" t="s">
        <v>57</v>
      </c>
      <c r="D6" s="72">
        <v>40</v>
      </c>
      <c r="E6" s="27"/>
      <c r="F6" s="73" t="s">
        <v>75</v>
      </c>
      <c r="G6" s="72">
        <v>50</v>
      </c>
      <c r="H6" s="5"/>
    </row>
    <row r="7" spans="1:8" s="4" customFormat="1" ht="15" customHeight="1" x14ac:dyDescent="0.25">
      <c r="A7" s="59" t="s">
        <v>99</v>
      </c>
      <c r="B7" s="26"/>
      <c r="C7" s="9" t="s">
        <v>102</v>
      </c>
      <c r="D7" s="70">
        <f>MIN(D3:D6)</f>
        <v>20</v>
      </c>
      <c r="E7" s="27"/>
      <c r="F7" s="9" t="s">
        <v>104</v>
      </c>
      <c r="G7" s="70">
        <f>MAX(G3:G6)</f>
        <v>50</v>
      </c>
      <c r="H7" s="5"/>
    </row>
    <row r="8" spans="1:8" s="4" customFormat="1" ht="15" customHeight="1" x14ac:dyDescent="0.25">
      <c r="A8" s="13" t="s">
        <v>100</v>
      </c>
      <c r="B8" s="26"/>
      <c r="C8" s="26"/>
      <c r="D8" s="27"/>
      <c r="E8" s="27"/>
      <c r="F8" s="26"/>
      <c r="G8" s="27"/>
      <c r="H8" s="5"/>
    </row>
    <row r="9" spans="1:8" s="4" customFormat="1" ht="15" customHeight="1" x14ac:dyDescent="0.25">
      <c r="A9" s="13" t="s">
        <v>101</v>
      </c>
      <c r="B9" s="26"/>
      <c r="C9" s="6" t="s">
        <v>59</v>
      </c>
      <c r="D9" s="7" t="s">
        <v>69</v>
      </c>
      <c r="E9" s="27"/>
      <c r="F9" s="10" t="s">
        <v>59</v>
      </c>
      <c r="G9" s="7" t="s">
        <v>69</v>
      </c>
      <c r="H9" s="5"/>
    </row>
    <row r="10" spans="1:8" s="4" customFormat="1" ht="15" customHeight="1" x14ac:dyDescent="0.25">
      <c r="A10" s="12" t="s">
        <v>28</v>
      </c>
      <c r="B10" s="26"/>
      <c r="C10" s="71" t="s">
        <v>60</v>
      </c>
      <c r="D10" s="72">
        <v>50</v>
      </c>
      <c r="E10" s="27"/>
      <c r="F10" s="73" t="s">
        <v>60</v>
      </c>
      <c r="G10" s="72">
        <v>50</v>
      </c>
      <c r="H10" s="5"/>
    </row>
    <row r="11" spans="1:8" s="4" customFormat="1" ht="15" customHeight="1" x14ac:dyDescent="0.25">
      <c r="A11" s="59" t="s">
        <v>199</v>
      </c>
      <c r="B11" s="26"/>
      <c r="C11" s="71" t="s">
        <v>61</v>
      </c>
      <c r="D11" s="72">
        <v>100</v>
      </c>
      <c r="E11" s="27"/>
      <c r="F11" s="73" t="s">
        <v>61</v>
      </c>
      <c r="G11" s="72">
        <v>100</v>
      </c>
      <c r="H11" s="5"/>
    </row>
    <row r="12" spans="1:8" s="4" customFormat="1" ht="15" customHeight="1" x14ac:dyDescent="0.25">
      <c r="A12" s="13"/>
      <c r="B12" s="26"/>
      <c r="C12" s="71" t="s">
        <v>62</v>
      </c>
      <c r="D12" s="72">
        <v>40</v>
      </c>
      <c r="E12" s="27"/>
      <c r="F12" s="73" t="s">
        <v>62</v>
      </c>
      <c r="G12" s="72">
        <v>40</v>
      </c>
      <c r="H12" s="5"/>
    </row>
    <row r="13" spans="1:8" s="4" customFormat="1" ht="15" customHeight="1" x14ac:dyDescent="0.25">
      <c r="A13" s="13"/>
      <c r="B13" s="26"/>
      <c r="C13" s="71" t="s">
        <v>63</v>
      </c>
      <c r="D13" s="72">
        <v>50</v>
      </c>
      <c r="E13" s="27"/>
      <c r="F13" s="73" t="s">
        <v>63</v>
      </c>
      <c r="G13" s="72">
        <v>50</v>
      </c>
      <c r="H13" s="5"/>
    </row>
    <row r="14" spans="1:8" s="4" customFormat="1" ht="15" customHeight="1" x14ac:dyDescent="0.25">
      <c r="A14" s="13"/>
      <c r="B14" s="26"/>
      <c r="C14" s="71" t="s">
        <v>64</v>
      </c>
      <c r="D14" s="72">
        <v>20</v>
      </c>
      <c r="E14" s="27"/>
      <c r="F14" s="73" t="s">
        <v>64</v>
      </c>
      <c r="G14" s="72">
        <v>20</v>
      </c>
      <c r="H14" s="26"/>
    </row>
    <row r="15" spans="1:8" s="4" customFormat="1" ht="15" customHeight="1" x14ac:dyDescent="0.25">
      <c r="A15" s="14"/>
      <c r="B15" s="26"/>
      <c r="C15" s="9" t="s">
        <v>103</v>
      </c>
      <c r="D15" s="70">
        <f>MAX(D10:D14)</f>
        <v>100</v>
      </c>
      <c r="E15" s="27"/>
      <c r="F15" s="9"/>
      <c r="G15" s="70">
        <f>MIN(G10:G14,10)</f>
        <v>10</v>
      </c>
      <c r="H15" s="26"/>
    </row>
    <row r="16" spans="1:8" s="4" customFormat="1" ht="15" customHeight="1" x14ac:dyDescent="0.25">
      <c r="A16" s="14"/>
      <c r="B16" s="26"/>
      <c r="C16" s="26"/>
      <c r="D16" s="26"/>
      <c r="E16" s="26"/>
      <c r="F16" s="26"/>
      <c r="G16" s="26"/>
      <c r="H16" s="26"/>
    </row>
    <row r="17" spans="1:1" s="4" customFormat="1" ht="15" customHeight="1" x14ac:dyDescent="0.25">
      <c r="A17" s="14"/>
    </row>
    <row r="18" spans="1:1" s="4" customFormat="1" ht="15" customHeight="1" x14ac:dyDescent="0.25">
      <c r="A18" s="15"/>
    </row>
    <row r="19" spans="1:1" s="4" customFormat="1" ht="15" customHeight="1" x14ac:dyDescent="0.25">
      <c r="A19" s="12"/>
    </row>
    <row r="20" spans="1:1" s="4" customFormat="1" ht="15" customHeight="1" x14ac:dyDescent="0.25">
      <c r="A20" s="14"/>
    </row>
    <row r="21" spans="1:1" s="4" customFormat="1" ht="15" customHeight="1" x14ac:dyDescent="0.25">
      <c r="A21" s="12"/>
    </row>
    <row r="22" spans="1:1" s="4" customFormat="1" ht="15" customHeight="1" x14ac:dyDescent="0.25">
      <c r="A22" s="12"/>
    </row>
    <row r="23" spans="1:1" s="4" customFormat="1" ht="15" customHeight="1" x14ac:dyDescent="0.25">
      <c r="A23" s="12"/>
    </row>
    <row r="24" spans="1:1" s="4" customFormat="1" ht="15" customHeight="1" x14ac:dyDescent="0.25">
      <c r="A24" s="12"/>
    </row>
    <row r="25" spans="1:1" s="4" customFormat="1" ht="15" customHeight="1" x14ac:dyDescent="0.25">
      <c r="A25" s="12"/>
    </row>
    <row r="27" spans="1:1" ht="15" customHeight="1" x14ac:dyDescent="0.25"/>
    <row r="28" spans="1:1" ht="15" customHeight="1" x14ac:dyDescent="0.25"/>
    <row r="29" spans="1:1" ht="15" customHeight="1" x14ac:dyDescent="0.25"/>
    <row r="30" spans="1:1" ht="15" customHeight="1" x14ac:dyDescent="0.25"/>
    <row r="31" spans="1:1" ht="15" customHeight="1" x14ac:dyDescent="0.25"/>
    <row r="32" spans="1:1" ht="15" customHeight="1" x14ac:dyDescent="0.25"/>
    <row r="33" spans="3:7" ht="15" customHeight="1" x14ac:dyDescent="0.25">
      <c r="C33" s="25"/>
      <c r="D33" s="26"/>
      <c r="E33" s="25"/>
      <c r="F33" s="25"/>
      <c r="G33" s="25"/>
    </row>
    <row r="39" spans="3:7" ht="15" customHeight="1" x14ac:dyDescent="0.25">
      <c r="C39" s="25"/>
      <c r="D39" s="26"/>
      <c r="E39" s="25"/>
      <c r="F39" s="25"/>
      <c r="G39" s="25"/>
    </row>
    <row r="40" spans="3:7" ht="15" customHeight="1" x14ac:dyDescent="0.25">
      <c r="C40" s="25"/>
      <c r="D40" s="26"/>
      <c r="E40" s="25"/>
      <c r="F40" s="25"/>
      <c r="G40" s="25"/>
    </row>
    <row r="41" spans="3:7" ht="15" customHeight="1" x14ac:dyDescent="0.25">
      <c r="C41" s="25"/>
      <c r="D41" s="26"/>
      <c r="E41" s="25"/>
      <c r="F41" s="25"/>
      <c r="G41" s="25"/>
    </row>
    <row r="42" spans="3:7" ht="15" customHeight="1" x14ac:dyDescent="0.25">
      <c r="C42" s="25"/>
      <c r="D42" s="26"/>
      <c r="E42" s="25"/>
      <c r="F42" s="25"/>
      <c r="G42" s="25"/>
    </row>
    <row r="43" spans="3:7" ht="15" customHeight="1" x14ac:dyDescent="0.25">
      <c r="C43" s="25"/>
      <c r="D43" s="26"/>
      <c r="E43" s="25"/>
      <c r="F43" s="25"/>
      <c r="G43" s="25"/>
    </row>
    <row r="44" spans="3:7" ht="15" customHeight="1" x14ac:dyDescent="0.25">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47"/>
  <sheetViews>
    <sheetView showGridLines="0" showZeros="0" topLeftCell="A54" workbookViewId="0">
      <selection activeCell="D36" sqref="D36"/>
    </sheetView>
  </sheetViews>
  <sheetFormatPr defaultRowHeight="15" x14ac:dyDescent="0.25"/>
  <cols>
    <col min="1" max="1" width="12.7109375" customWidth="1"/>
    <col min="2" max="2" width="82.85546875" customWidth="1"/>
    <col min="3" max="3" width="29.140625" customWidth="1"/>
    <col min="4" max="4" width="15.140625" customWidth="1"/>
  </cols>
  <sheetData>
    <row r="1" spans="1:6" ht="60" customHeight="1" x14ac:dyDescent="0.25">
      <c r="A1" s="17" t="s">
        <v>105</v>
      </c>
    </row>
    <row r="2" spans="1:6" x14ac:dyDescent="0.25">
      <c r="A2" s="17" t="s">
        <v>106</v>
      </c>
    </row>
    <row r="3" spans="1:6" ht="33" x14ac:dyDescent="0.25">
      <c r="A3" s="17" t="s">
        <v>107</v>
      </c>
      <c r="C3" s="44"/>
      <c r="D3" s="56"/>
    </row>
    <row r="4" spans="1:6" ht="15" customHeight="1" x14ac:dyDescent="0.25">
      <c r="A4" s="19" t="s">
        <v>201</v>
      </c>
    </row>
    <row r="5" spans="1:6" x14ac:dyDescent="0.25">
      <c r="A5" s="17" t="s">
        <v>108</v>
      </c>
      <c r="C5" s="95" t="s">
        <v>105</v>
      </c>
      <c r="D5" s="95"/>
    </row>
    <row r="6" spans="1:6" ht="16.5" customHeight="1" x14ac:dyDescent="0.3">
      <c r="A6" s="17" t="s">
        <v>109</v>
      </c>
      <c r="C6" s="64" t="s">
        <v>118</v>
      </c>
      <c r="D6" s="86">
        <f ca="1">TODAY()</f>
        <v>43963</v>
      </c>
      <c r="F6" s="60" t="str">
        <f ca="1">IF(D6=TODAY(),"You got it!","")</f>
        <v>You got it!</v>
      </c>
    </row>
    <row r="7" spans="1:6" ht="16.5" customHeight="1" thickBot="1" x14ac:dyDescent="0.3">
      <c r="A7" s="19" t="s">
        <v>110</v>
      </c>
      <c r="C7" s="64" t="s">
        <v>119</v>
      </c>
      <c r="D7" s="86">
        <v>44046</v>
      </c>
    </row>
    <row r="8" spans="1:6" ht="16.5" customHeight="1" thickTop="1" thickBot="1" x14ac:dyDescent="0.3">
      <c r="A8" s="17" t="s">
        <v>111</v>
      </c>
      <c r="C8" s="64" t="s">
        <v>120</v>
      </c>
      <c r="D8" s="74">
        <f ca="1">D7-D6</f>
        <v>83</v>
      </c>
    </row>
    <row r="9" spans="1:6" ht="15.75" thickTop="1" x14ac:dyDescent="0.25">
      <c r="A9" s="17" t="s">
        <v>112</v>
      </c>
    </row>
    <row r="10" spans="1:6" ht="15" customHeight="1" thickBot="1" x14ac:dyDescent="0.3">
      <c r="A10" s="19" t="s">
        <v>113</v>
      </c>
      <c r="C10" s="64" t="s">
        <v>121</v>
      </c>
      <c r="D10" s="75">
        <v>84</v>
      </c>
    </row>
    <row r="11" spans="1:6" ht="15" customHeight="1" thickTop="1" thickBot="1" x14ac:dyDescent="0.3">
      <c r="A11" s="19" t="s">
        <v>114</v>
      </c>
      <c r="C11" s="64" t="s">
        <v>122</v>
      </c>
      <c r="D11" s="87">
        <f ca="1">D6+D10</f>
        <v>44047</v>
      </c>
    </row>
    <row r="12" spans="1:6" ht="15" customHeight="1" thickTop="1" x14ac:dyDescent="0.25">
      <c r="A12" s="19" t="s">
        <v>200</v>
      </c>
    </row>
    <row r="13" spans="1:6" x14ac:dyDescent="0.25">
      <c r="A13" s="17" t="s">
        <v>21</v>
      </c>
    </row>
    <row r="14" spans="1:6" x14ac:dyDescent="0.25">
      <c r="A14" s="17" t="s">
        <v>22</v>
      </c>
    </row>
    <row r="15" spans="1:6" x14ac:dyDescent="0.25">
      <c r="A15" s="17" t="s">
        <v>23</v>
      </c>
    </row>
    <row r="16" spans="1:6" x14ac:dyDescent="0.25">
      <c r="A16" s="17" t="s">
        <v>115</v>
      </c>
    </row>
    <row r="17" spans="1:4" x14ac:dyDescent="0.25">
      <c r="A17" s="17" t="s">
        <v>116</v>
      </c>
    </row>
    <row r="18" spans="1:4" x14ac:dyDescent="0.25">
      <c r="A18" s="17" t="s">
        <v>117</v>
      </c>
    </row>
    <row r="19" spans="1:4" x14ac:dyDescent="0.25">
      <c r="A19" s="17" t="s">
        <v>28</v>
      </c>
    </row>
    <row r="25" spans="1:4" ht="15" customHeight="1" x14ac:dyDescent="0.25">
      <c r="C25" s="44"/>
      <c r="D25" s="56"/>
    </row>
    <row r="27" spans="1:4" x14ac:dyDescent="0.25">
      <c r="C27" s="95" t="s">
        <v>111</v>
      </c>
      <c r="D27" s="95"/>
    </row>
    <row r="28" spans="1:4" x14ac:dyDescent="0.25">
      <c r="C28" s="64" t="s">
        <v>123</v>
      </c>
      <c r="D28" s="88">
        <f ca="1">NOW()</f>
        <v>43963.663734837966</v>
      </c>
    </row>
    <row r="31" spans="1:4" x14ac:dyDescent="0.25">
      <c r="C31" s="95" t="s">
        <v>124</v>
      </c>
      <c r="D31" s="95"/>
    </row>
    <row r="32" spans="1:4" x14ac:dyDescent="0.25">
      <c r="C32" s="64" t="s">
        <v>125</v>
      </c>
      <c r="D32" s="89">
        <v>0.33333333333333331</v>
      </c>
    </row>
    <row r="33" spans="3:4" x14ac:dyDescent="0.25">
      <c r="C33" s="64" t="s">
        <v>126</v>
      </c>
      <c r="D33" s="89">
        <v>0.5</v>
      </c>
    </row>
    <row r="34" spans="3:4" x14ac:dyDescent="0.25">
      <c r="C34" s="64" t="s">
        <v>127</v>
      </c>
      <c r="D34" s="89">
        <v>0.54166666666666663</v>
      </c>
    </row>
    <row r="35" spans="3:4" ht="15.75" thickBot="1" x14ac:dyDescent="0.3">
      <c r="C35" s="64" t="s">
        <v>128</v>
      </c>
      <c r="D35" s="89">
        <v>0.70833333333333337</v>
      </c>
    </row>
    <row r="36" spans="3:4" ht="16.5" thickTop="1" thickBot="1" x14ac:dyDescent="0.3">
      <c r="C36" s="64" t="s">
        <v>129</v>
      </c>
      <c r="D36" s="74">
        <f>((D35-D32)-(D34-D33))*24</f>
        <v>8.0000000000000018</v>
      </c>
    </row>
    <row r="37" spans="3:4" ht="15.75" thickTop="1" x14ac:dyDescent="0.25"/>
    <row r="45" spans="3:4" x14ac:dyDescent="0.25">
      <c r="C45" s="96" t="s">
        <v>130</v>
      </c>
      <c r="D45" s="96"/>
    </row>
    <row r="46" spans="3:4" x14ac:dyDescent="0.25">
      <c r="C46" s="76" t="s">
        <v>131</v>
      </c>
      <c r="D46" s="84">
        <v>43005</v>
      </c>
    </row>
    <row r="47" spans="3:4" x14ac:dyDescent="0.25">
      <c r="C47" s="76" t="s">
        <v>132</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37"/>
  <sheetViews>
    <sheetView showGridLines="0" topLeftCell="A37" zoomScaleNormal="100" workbookViewId="0">
      <selection activeCell="D37" sqref="D37"/>
    </sheetView>
  </sheetViews>
  <sheetFormatPr defaultRowHeight="15" x14ac:dyDescent="0.2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x14ac:dyDescent="0.25">
      <c r="A1" s="17" t="s">
        <v>133</v>
      </c>
      <c r="C1" s="44"/>
      <c r="D1" s="56"/>
      <c r="E1" s="56"/>
      <c r="F1" s="56"/>
    </row>
    <row r="2" spans="1:6" x14ac:dyDescent="0.25">
      <c r="A2" s="17" t="s">
        <v>134</v>
      </c>
      <c r="C2" s="6" t="s">
        <v>143</v>
      </c>
      <c r="D2" s="6" t="s">
        <v>155</v>
      </c>
      <c r="E2" s="6" t="s">
        <v>164</v>
      </c>
      <c r="F2" s="6" t="s">
        <v>165</v>
      </c>
    </row>
    <row r="3" spans="1:6" x14ac:dyDescent="0.25">
      <c r="A3" s="17" t="s">
        <v>135</v>
      </c>
      <c r="C3" s="64" t="s">
        <v>144</v>
      </c>
      <c r="D3" s="64" t="s">
        <v>156</v>
      </c>
      <c r="E3" s="75" t="str">
        <f>D3&amp;","&amp;C3</f>
        <v>Dobre,Alexandra</v>
      </c>
      <c r="F3" s="30" t="str">
        <f>C3&amp;" "&amp;D3</f>
        <v>Alexandra Dobre</v>
      </c>
    </row>
    <row r="4" spans="1:6" x14ac:dyDescent="0.25">
      <c r="A4" s="17" t="s">
        <v>136</v>
      </c>
      <c r="C4" s="64" t="s">
        <v>145</v>
      </c>
      <c r="D4" s="64" t="s">
        <v>157</v>
      </c>
      <c r="E4" s="75" t="str">
        <f t="shared" ref="E4:E10" si="0">D4&amp;","&amp;C4</f>
        <v>Costache,Andrei</v>
      </c>
      <c r="F4" s="30" t="str">
        <f t="shared" ref="F4:F10" si="1">C4&amp;" "&amp;D4</f>
        <v>Andrei Costache</v>
      </c>
    </row>
    <row r="5" spans="1:6" x14ac:dyDescent="0.25">
      <c r="A5" s="17" t="s">
        <v>137</v>
      </c>
      <c r="C5" s="64" t="s">
        <v>146</v>
      </c>
      <c r="D5" s="64" t="s">
        <v>158</v>
      </c>
      <c r="E5" s="75" t="str">
        <f t="shared" si="0"/>
        <v>Antonescu,Emil</v>
      </c>
      <c r="F5" s="30" t="str">
        <f t="shared" si="1"/>
        <v>Emil Antonescu</v>
      </c>
    </row>
    <row r="6" spans="1:6" x14ac:dyDescent="0.25">
      <c r="A6" s="17" t="s">
        <v>10</v>
      </c>
      <c r="C6" s="64" t="s">
        <v>147</v>
      </c>
      <c r="D6" s="64" t="s">
        <v>159</v>
      </c>
      <c r="E6" s="75" t="str">
        <f t="shared" si="0"/>
        <v>Florea,Magda</v>
      </c>
      <c r="F6" s="30" t="str">
        <f t="shared" si="1"/>
        <v>Magda Florea</v>
      </c>
    </row>
    <row r="7" spans="1:6" x14ac:dyDescent="0.25">
      <c r="A7" s="17" t="s">
        <v>22</v>
      </c>
      <c r="C7" s="64" t="s">
        <v>148</v>
      </c>
      <c r="D7" s="64" t="s">
        <v>160</v>
      </c>
      <c r="E7" s="75" t="str">
        <f t="shared" si="0"/>
        <v>Milea,Ștefan</v>
      </c>
      <c r="F7" s="30" t="str">
        <f t="shared" si="1"/>
        <v>Ștefan Milea</v>
      </c>
    </row>
    <row r="8" spans="1:6" x14ac:dyDescent="0.25">
      <c r="A8" s="17" t="s">
        <v>138</v>
      </c>
      <c r="C8" s="64" t="s">
        <v>149</v>
      </c>
      <c r="D8" s="64" t="s">
        <v>161</v>
      </c>
      <c r="E8" s="75" t="str">
        <f t="shared" si="0"/>
        <v>Munteanu,Iustin</v>
      </c>
      <c r="F8" s="30" t="str">
        <f t="shared" si="1"/>
        <v>Iustin Munteanu</v>
      </c>
    </row>
    <row r="9" spans="1:6" x14ac:dyDescent="0.25">
      <c r="A9" s="17" t="s">
        <v>139</v>
      </c>
      <c r="C9" s="64" t="s">
        <v>150</v>
      </c>
      <c r="D9" s="64" t="s">
        <v>162</v>
      </c>
      <c r="E9" s="75" t="str">
        <f t="shared" si="0"/>
        <v>Năstase,Daniel</v>
      </c>
      <c r="F9" s="30" t="str">
        <f t="shared" si="1"/>
        <v>Daniel Năstase</v>
      </c>
    </row>
    <row r="10" spans="1:6" ht="15" customHeight="1" x14ac:dyDescent="0.25">
      <c r="A10" s="19" t="s">
        <v>207</v>
      </c>
      <c r="C10" s="64" t="s">
        <v>151</v>
      </c>
      <c r="D10" s="64" t="s">
        <v>163</v>
      </c>
      <c r="E10" s="75" t="str">
        <f t="shared" si="0"/>
        <v>Moldovan,Marcela</v>
      </c>
      <c r="F10" s="30" t="str">
        <f t="shared" si="1"/>
        <v>Marcela Moldovan</v>
      </c>
    </row>
    <row r="11" spans="1:6" ht="15" customHeight="1" x14ac:dyDescent="0.25">
      <c r="A11" s="19" t="s">
        <v>208</v>
      </c>
    </row>
    <row r="12" spans="1:6" ht="15" customHeight="1" x14ac:dyDescent="0.25">
      <c r="A12" s="19" t="s">
        <v>209</v>
      </c>
    </row>
    <row r="13" spans="1:6" ht="15" customHeight="1" x14ac:dyDescent="0.25">
      <c r="A13" s="19" t="s">
        <v>140</v>
      </c>
    </row>
    <row r="14" spans="1:6" x14ac:dyDescent="0.25">
      <c r="A14" s="17" t="s">
        <v>23</v>
      </c>
    </row>
    <row r="15" spans="1:6" x14ac:dyDescent="0.25">
      <c r="A15" s="17" t="s">
        <v>141</v>
      </c>
    </row>
    <row r="16" spans="1:6" x14ac:dyDescent="0.25">
      <c r="A16" s="17" t="s">
        <v>142</v>
      </c>
    </row>
    <row r="17" spans="1:4" x14ac:dyDescent="0.25">
      <c r="A17" s="17" t="s">
        <v>28</v>
      </c>
    </row>
    <row r="21" spans="1:4" x14ac:dyDescent="0.25">
      <c r="D21" s="11"/>
    </row>
    <row r="27" spans="1:4" x14ac:dyDescent="0.25">
      <c r="C27" s="95" t="s">
        <v>152</v>
      </c>
      <c r="D27" s="95"/>
    </row>
    <row r="28" spans="1:4" x14ac:dyDescent="0.25">
      <c r="C28" s="64" t="s">
        <v>118</v>
      </c>
      <c r="D28" s="83">
        <f ca="1">TODAY()</f>
        <v>43963</v>
      </c>
    </row>
    <row r="29" spans="1:4" x14ac:dyDescent="0.25">
      <c r="C29" s="64" t="s">
        <v>123</v>
      </c>
      <c r="D29" s="88">
        <f ca="1">NOW()</f>
        <v>43963.663734837966</v>
      </c>
    </row>
    <row r="31" spans="1:4" x14ac:dyDescent="0.25">
      <c r="C31" s="96" t="s">
        <v>153</v>
      </c>
      <c r="D31" s="96"/>
    </row>
    <row r="32" spans="1:4" x14ac:dyDescent="0.25">
      <c r="C32" s="64" t="str">
        <f ca="1">C28&amp;" "&amp;D28</f>
        <v>Data de azi: 43963</v>
      </c>
      <c r="D32" s="64"/>
    </row>
    <row r="33" spans="3:4" x14ac:dyDescent="0.25">
      <c r="C33" s="64" t="str">
        <f ca="1">C29&amp;" "&amp;D29</f>
        <v>Ora curentă: 43963,663734838</v>
      </c>
      <c r="D33" s="64"/>
    </row>
    <row r="35" spans="3:4" x14ac:dyDescent="0.25">
      <c r="C35" s="97" t="s">
        <v>154</v>
      </c>
      <c r="D35" s="97"/>
    </row>
    <row r="36" spans="3:4" x14ac:dyDescent="0.25">
      <c r="C36" s="30" t="str">
        <f ca="1">C28 &amp;" "&amp; TEXT(D28,"DD.MM.YYYY")</f>
        <v>Data de azi: 12.05.2020</v>
      </c>
      <c r="D36" s="30" t="str">
        <f ca="1">C28 &amp;" "&amp; TEXT(D28,"12.05.2020")</f>
        <v>Data de azi: 1243.952623</v>
      </c>
    </row>
    <row r="37" spans="3:4" x14ac:dyDescent="0.25">
      <c r="C37" s="30" t="str">
        <f ca="1">C29&amp;" "&amp;TEXT(D29,"H:MM")</f>
        <v>Ora curentă: 15:55</v>
      </c>
      <c r="D37" s="30" t="e">
        <f ca="1">C29&amp;" "&amp;TEXT(D29,"15:35")</f>
        <v>#VALUE!</v>
      </c>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37"/>
  <sheetViews>
    <sheetView showGridLines="0" workbookViewId="0">
      <selection activeCell="F41" sqref="F41"/>
    </sheetView>
  </sheetViews>
  <sheetFormatPr defaultRowHeight="15" x14ac:dyDescent="0.25"/>
  <cols>
    <col min="1" max="1" width="12.7109375" customWidth="1"/>
    <col min="2" max="2" width="82.85546875" customWidth="1"/>
    <col min="3" max="3" width="17.140625" customWidth="1"/>
    <col min="4" max="4" width="26.140625" bestFit="1" customWidth="1"/>
  </cols>
  <sheetData>
    <row r="1" spans="1:6" ht="60" customHeight="1" x14ac:dyDescent="0.25">
      <c r="A1" s="17" t="s">
        <v>166</v>
      </c>
      <c r="D1" s="56"/>
    </row>
    <row r="2" spans="1:6" x14ac:dyDescent="0.25">
      <c r="A2" s="17" t="s">
        <v>167</v>
      </c>
      <c r="E2" s="20"/>
      <c r="F2" s="20"/>
    </row>
    <row r="3" spans="1:6" ht="15" customHeight="1" x14ac:dyDescent="0.25">
      <c r="A3" s="19" t="s">
        <v>202</v>
      </c>
      <c r="E3" s="20"/>
      <c r="F3" s="20"/>
    </row>
    <row r="4" spans="1:6" ht="15" customHeight="1" x14ac:dyDescent="0.25">
      <c r="A4" s="19" t="s">
        <v>168</v>
      </c>
      <c r="E4" s="20"/>
      <c r="F4" s="20"/>
    </row>
    <row r="5" spans="1:6" ht="15" customHeight="1" x14ac:dyDescent="0.25">
      <c r="A5" s="19" t="s">
        <v>203</v>
      </c>
      <c r="C5" s="61"/>
      <c r="E5" s="20"/>
      <c r="F5" s="20"/>
    </row>
    <row r="6" spans="1:6" ht="15" customHeight="1" x14ac:dyDescent="0.25">
      <c r="A6" s="19" t="s">
        <v>204</v>
      </c>
      <c r="E6" s="20"/>
      <c r="F6" s="20"/>
    </row>
    <row r="7" spans="1:6" x14ac:dyDescent="0.25">
      <c r="A7" s="17" t="s">
        <v>10</v>
      </c>
      <c r="C7" s="20"/>
      <c r="D7" s="20"/>
      <c r="E7" s="20"/>
      <c r="F7" s="20"/>
    </row>
    <row r="8" spans="1:6" x14ac:dyDescent="0.25">
      <c r="A8" s="17" t="s">
        <v>22</v>
      </c>
      <c r="C8" s="98" t="s">
        <v>166</v>
      </c>
      <c r="D8" s="98"/>
    </row>
    <row r="9" spans="1:6" x14ac:dyDescent="0.25">
      <c r="A9" s="17" t="s">
        <v>169</v>
      </c>
      <c r="C9" s="77" t="s">
        <v>177</v>
      </c>
      <c r="D9" s="28" t="b">
        <f>IF(C9="Măr",TRUE,FALSE)</f>
        <v>1</v>
      </c>
    </row>
    <row r="10" spans="1:6" x14ac:dyDescent="0.25">
      <c r="A10" s="17" t="s">
        <v>170</v>
      </c>
      <c r="C10" s="77" t="s">
        <v>178</v>
      </c>
      <c r="D10" s="28" t="b">
        <f>IF(C10="Măr",TRUE,FALSE)</f>
        <v>0</v>
      </c>
    </row>
    <row r="11" spans="1:6" ht="15" customHeight="1" thickBot="1" x14ac:dyDescent="0.3">
      <c r="A11" s="19" t="s">
        <v>205</v>
      </c>
      <c r="C11" s="20"/>
      <c r="D11" s="20"/>
    </row>
    <row r="12" spans="1:6" ht="15" customHeight="1" thickTop="1" thickBot="1" x14ac:dyDescent="0.3">
      <c r="A12" s="19" t="s">
        <v>206</v>
      </c>
      <c r="C12" s="29">
        <v>100</v>
      </c>
      <c r="D12" s="28" t="str">
        <f>IF(C12&lt;100,"Mai mic decât 100","Mai mare sau egal cu 100")</f>
        <v>Mai mare sau egal cu 100</v>
      </c>
    </row>
    <row r="13" spans="1:6" ht="15" customHeight="1" thickTop="1" x14ac:dyDescent="0.25">
      <c r="A13" s="19" t="s">
        <v>171</v>
      </c>
    </row>
    <row r="14" spans="1:6" x14ac:dyDescent="0.25">
      <c r="A14" s="17" t="s">
        <v>172</v>
      </c>
    </row>
    <row r="15" spans="1:6" ht="15" customHeight="1" x14ac:dyDescent="0.25">
      <c r="A15" s="19" t="s">
        <v>173</v>
      </c>
    </row>
    <row r="16" spans="1:6" x14ac:dyDescent="0.25">
      <c r="A16" s="17" t="s">
        <v>21</v>
      </c>
    </row>
    <row r="17" spans="1:6" x14ac:dyDescent="0.25">
      <c r="A17" s="17" t="s">
        <v>22</v>
      </c>
    </row>
    <row r="18" spans="1:6" x14ac:dyDescent="0.25">
      <c r="A18" s="17" t="s">
        <v>23</v>
      </c>
      <c r="C18" s="11"/>
    </row>
    <row r="19" spans="1:6" x14ac:dyDescent="0.25">
      <c r="A19" s="17" t="s">
        <v>174</v>
      </c>
    </row>
    <row r="20" spans="1:6" x14ac:dyDescent="0.25">
      <c r="A20" s="17" t="s">
        <v>175</v>
      </c>
    </row>
    <row r="21" spans="1:6" x14ac:dyDescent="0.25">
      <c r="A21" s="17" t="s">
        <v>176</v>
      </c>
    </row>
    <row r="22" spans="1:6" x14ac:dyDescent="0.25">
      <c r="A22" s="17" t="s">
        <v>28</v>
      </c>
    </row>
    <row r="26" spans="1:6" ht="15.75" thickBot="1" x14ac:dyDescent="0.3"/>
    <row r="27" spans="1:6" ht="15.75" thickBot="1" x14ac:dyDescent="0.3">
      <c r="C27" s="37" t="s">
        <v>59</v>
      </c>
      <c r="D27" s="38" t="s">
        <v>181</v>
      </c>
      <c r="E27" s="38" t="s">
        <v>186</v>
      </c>
      <c r="F27" s="38" t="s">
        <v>185</v>
      </c>
    </row>
    <row r="28" spans="1:6" x14ac:dyDescent="0.25">
      <c r="C28" s="39" t="s">
        <v>179</v>
      </c>
      <c r="D28" s="39">
        <v>2</v>
      </c>
      <c r="E28" s="91">
        <v>9.7607115856835538</v>
      </c>
      <c r="F28" s="91">
        <f>'Instrucțiunile IF'!$E$28:$E$29*'Instrucțiunile IF'!$D$28:$D$29</f>
        <v>19.521423171367108</v>
      </c>
    </row>
    <row r="29" spans="1:6" ht="15.75" thickBot="1" x14ac:dyDescent="0.3">
      <c r="C29" s="31" t="s">
        <v>180</v>
      </c>
      <c r="D29" s="31">
        <v>3</v>
      </c>
      <c r="E29" s="92">
        <v>3.4189202461080024</v>
      </c>
      <c r="F29" s="92">
        <f>'Instrucțiunile IF'!$E$28:$E$29*'Instrucțiunile IF'!$D$28:$D$29</f>
        <v>10.256760738324008</v>
      </c>
    </row>
    <row r="30" spans="1:6" x14ac:dyDescent="0.25">
      <c r="C30" s="20"/>
      <c r="D30" s="20"/>
      <c r="E30" s="20"/>
      <c r="F30" s="20"/>
    </row>
    <row r="31" spans="1:6" x14ac:dyDescent="0.25">
      <c r="C31" s="20"/>
      <c r="D31" s="20" t="s">
        <v>182</v>
      </c>
      <c r="E31" s="93">
        <f>SUM('Instrucțiunile IF'!$E$28:$E$29)</f>
        <v>13.179631831791557</v>
      </c>
      <c r="F31" s="93">
        <f>SUM('Instrucțiunile IF'!F28:F29)</f>
        <v>29.778183909691116</v>
      </c>
    </row>
    <row r="32" spans="1:6" ht="15.75" thickBot="1" x14ac:dyDescent="0.3">
      <c r="C32" s="20"/>
      <c r="D32" s="20"/>
      <c r="E32" s="20"/>
      <c r="F32" s="20"/>
    </row>
    <row r="33" spans="3:6" ht="16.5" thickTop="1" thickBot="1" x14ac:dyDescent="0.3">
      <c r="C33" s="20"/>
      <c r="D33" s="20" t="s">
        <v>183</v>
      </c>
      <c r="E33" s="100" t="s">
        <v>210</v>
      </c>
      <c r="F33" s="94">
        <f>IF(E33="Da",F31*ImpozitVânzări,0)</f>
        <v>0</v>
      </c>
    </row>
    <row r="34" spans="3:6" ht="16.5" thickTop="1" thickBot="1" x14ac:dyDescent="0.3">
      <c r="C34" s="20"/>
      <c r="D34" s="20"/>
      <c r="E34" s="20"/>
      <c r="F34" s="20"/>
    </row>
    <row r="35" spans="3:6" ht="16.5" thickTop="1" thickBot="1" x14ac:dyDescent="0.3">
      <c r="C35" s="20"/>
      <c r="D35" s="20" t="s">
        <v>184</v>
      </c>
      <c r="E35" s="100" t="s">
        <v>187</v>
      </c>
      <c r="F35" s="94">
        <f>IF(E35="Da",SUM(D28:D29)*Livrare,0)</f>
        <v>6.25</v>
      </c>
    </row>
    <row r="36" spans="3:6" ht="15.75" thickTop="1" x14ac:dyDescent="0.25"/>
    <row r="37" spans="3:6" x14ac:dyDescent="0.25">
      <c r="D37" s="20" t="s">
        <v>185</v>
      </c>
      <c r="E37" s="20"/>
      <c r="F37" s="93">
        <f>SUM(F33,F31,F35)</f>
        <v>36.028183909691116</v>
      </c>
    </row>
  </sheetData>
  <mergeCells count="1">
    <mergeCell ref="C8:D8"/>
  </mergeCells>
  <dataValidations count="1">
    <dataValidation type="list" allowBlank="1" showInputMessage="1" showErrorMessage="1" sqref="E33 E35" xr:uid="{00000000-0002-0000-0700-000000000000}">
      <formula1>"Da,Nu"</formula1>
    </dataValidation>
  </dataValidations>
  <hyperlinks>
    <hyperlink ref="M25" r:id="rId1" display="https://support.office.com/en-us/article/IF-function-69AED7C9-4E8A-4755-A9BC-AA8BBFF73BE2"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4C9A4-F821-4D7E-957C-24A78E389338}">
  <dimension ref="C5:P11"/>
  <sheetViews>
    <sheetView tabSelected="1" workbookViewId="0">
      <selection activeCell="Q20" sqref="Q20"/>
    </sheetView>
  </sheetViews>
  <sheetFormatPr defaultRowHeight="15" x14ac:dyDescent="0.25"/>
  <cols>
    <col min="3" max="3" width="11.7109375" customWidth="1"/>
    <col min="4" max="4" width="22.140625" bestFit="1" customWidth="1"/>
  </cols>
  <sheetData>
    <row r="5" spans="3:16" x14ac:dyDescent="0.25">
      <c r="C5" s="102" t="s">
        <v>211</v>
      </c>
      <c r="D5" s="102" t="s">
        <v>212</v>
      </c>
    </row>
    <row r="6" spans="3:16" x14ac:dyDescent="0.25">
      <c r="C6" s="101">
        <v>2013</v>
      </c>
      <c r="D6">
        <v>500</v>
      </c>
    </row>
    <row r="7" spans="3:16" x14ac:dyDescent="0.25">
      <c r="C7" s="101">
        <v>2014</v>
      </c>
      <c r="D7">
        <v>800</v>
      </c>
    </row>
    <row r="8" spans="3:16" x14ac:dyDescent="0.25">
      <c r="C8" s="101">
        <v>2015</v>
      </c>
      <c r="D8">
        <v>1000</v>
      </c>
    </row>
    <row r="9" spans="3:16" x14ac:dyDescent="0.25">
      <c r="C9" s="101">
        <v>2016</v>
      </c>
      <c r="D9">
        <v>900</v>
      </c>
    </row>
    <row r="10" spans="3:16" x14ac:dyDescent="0.25">
      <c r="C10" s="101">
        <v>2017</v>
      </c>
      <c r="D10">
        <v>1000</v>
      </c>
      <c r="P10" t="s">
        <v>213</v>
      </c>
    </row>
    <row r="11" spans="3:16" x14ac:dyDescent="0.25">
      <c r="C11" s="101">
        <v>2018</v>
      </c>
      <c r="D11">
        <v>1200</v>
      </c>
    </row>
  </sheetData>
  <phoneticPr fontId="42"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s_LearnMore"/>
  <dimension ref="A1:B5"/>
  <sheetViews>
    <sheetView showGridLines="0" topLeftCell="A4" zoomScaleNormal="100" workbookViewId="0"/>
  </sheetViews>
  <sheetFormatPr defaultColWidth="8.85546875" defaultRowHeight="15" customHeight="1" x14ac:dyDescent="0.25"/>
  <cols>
    <col min="1" max="1" width="8.85546875" style="8"/>
    <col min="2" max="2" width="95.140625" style="21" customWidth="1"/>
    <col min="3" max="16384" width="8.85546875" style="21"/>
  </cols>
  <sheetData>
    <row r="1" spans="1:2" ht="60" customHeight="1" x14ac:dyDescent="0.25">
      <c r="A1" s="8" t="s">
        <v>188</v>
      </c>
    </row>
    <row r="2" spans="1:2" s="22" customFormat="1" ht="15" customHeight="1" x14ac:dyDescent="0.3">
      <c r="A2" s="8" t="s">
        <v>189</v>
      </c>
      <c r="B2" s="21"/>
    </row>
    <row r="3" spans="1:2" s="22" customFormat="1" ht="15" customHeight="1" x14ac:dyDescent="0.3">
      <c r="A3" s="8" t="s">
        <v>190</v>
      </c>
      <c r="B3" s="21"/>
    </row>
    <row r="4" spans="1:2" s="23" customFormat="1" ht="15" customHeight="1" x14ac:dyDescent="0.25">
      <c r="A4" s="8" t="s">
        <v>191</v>
      </c>
      <c r="B4" s="21"/>
    </row>
    <row r="5" spans="1:2" s="23" customFormat="1" ht="15" customHeight="1" x14ac:dyDescent="0.25">
      <c r="A5" s="24" t="s">
        <v>192</v>
      </c>
      <c r="B5" s="21"/>
    </row>
  </sheetData>
  <hyperlinks>
    <hyperlink ref="A4" r:id="rId1" tooltip="Selectați pentru a afla mai multe despre Comunitate" display="http://go.microsoft.com/fwlink/?LinkId=844969" xr:uid="{00000000-0004-0000-0800-000000000000}"/>
    <hyperlink ref="A5" r:id="rId2" tooltip="Selectați pentru a afla mai multe despre noutăți" display="http://go.microsoft.com/fwlink/?LinkId=846286" xr:uid="{00000000-0004-0000-0800-000001000000}"/>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Sheet1</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2020-05-12T12:55:47Z</dcterms:modified>
  <cp:category/>
  <cp:contentStatus/>
</cp:coreProperties>
</file>