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13200" windowHeight="9324" tabRatio="927" activeTab="1"/>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5" i="16" l="1"/>
  <c r="E4" i="15"/>
  <c r="F4" i="15"/>
  <c r="E5" i="15"/>
  <c r="F5" i="15"/>
  <c r="E6" i="15"/>
  <c r="F6" i="15"/>
  <c r="E7" i="15"/>
  <c r="F7" i="15"/>
  <c r="E8" i="15"/>
  <c r="F8" i="15"/>
  <c r="E9" i="15"/>
  <c r="F9" i="15"/>
  <c r="E10" i="15"/>
  <c r="F10" i="15"/>
  <c r="F35" i="13" l="1"/>
  <c r="F33" i="13"/>
  <c r="D10" i="13"/>
  <c r="D9" i="13"/>
  <c r="F3" i="15"/>
  <c r="E3" i="15"/>
  <c r="D36" i="10"/>
  <c r="D28" i="10"/>
  <c r="D6" i="10"/>
  <c r="D8" i="10" s="1"/>
  <c r="D15" i="11"/>
  <c r="G7" i="11"/>
  <c r="D7" i="11"/>
  <c r="G15" i="1"/>
  <c r="D15" i="1"/>
  <c r="G7" i="1"/>
  <c r="D7" i="1"/>
  <c r="D15" i="16"/>
  <c r="G7" i="16"/>
  <c r="D7" i="16"/>
  <c r="F7" i="19"/>
  <c r="F6" i="19"/>
  <c r="F5" i="19"/>
  <c r="F4" i="19"/>
  <c r="F3" i="19"/>
  <c r="F29" i="13"/>
  <c r="F28" i="13"/>
  <c r="D12" i="13"/>
  <c r="G51" i="16"/>
  <c r="G7" i="19"/>
  <c r="J43" i="19"/>
  <c r="G6" i="19"/>
  <c r="G5" i="19"/>
  <c r="G4" i="19"/>
  <c r="G3" i="19"/>
  <c r="D51" i="16"/>
  <c r="G15" i="11"/>
  <c r="D39" i="16"/>
  <c r="D29" i="15"/>
  <c r="C33" i="15" s="1"/>
  <c r="D28" i="15"/>
  <c r="C36" i="15" s="1"/>
  <c r="E31" i="13"/>
  <c r="F31" i="13"/>
  <c r="F37" i="13"/>
  <c r="F6" i="10" l="1"/>
  <c r="C37" i="15"/>
  <c r="C32" i="15"/>
  <c r="D11" i="10"/>
</calcChain>
</file>

<file path=xl/sharedStrings.xml><?xml version="1.0" encoding="utf-8"?>
<sst xmlns="http://schemas.openxmlformats.org/spreadsheetml/2006/main" count="312" uniqueCount="211">
  <si>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</si>
  <si>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</si>
  <si>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</si>
  <si>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</si>
  <si>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</si>
  <si>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</si>
  <si>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</si>
  <si>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</si>
  <si>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</si>
  <si>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</si>
  <si>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</si>
  <si>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</si>
  <si>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</si>
  <si>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</si>
  <si>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</si>
  <si>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</si>
  <si>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</si>
  <si>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</si>
  <si>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</si>
  <si>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</si>
  <si>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</si>
  <si>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</si>
  <si>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</si>
  <si>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</si>
  <si>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</si>
  <si>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</si>
  <si>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</si>
  <si>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</si>
  <si>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</si>
  <si>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</si>
  <si>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</si>
  <si>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</si>
  <si>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</si>
  <si>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</si>
  <si>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</si>
  <si>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</si>
  <si>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</si>
  <si>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</si>
  <si>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</si>
  <si>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</si>
  <si>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</si>
  <si>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</si>
  <si>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</si>
  <si>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</si>
  <si>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</si>
  <si>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</si>
  <si>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</si>
  <si>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</si>
  <si>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</si>
  <si>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</si>
  <si>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</si>
  <si>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</si>
  <si>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</si>
  <si>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</si>
  <si>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</si>
  <si>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</si>
  <si>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</si>
  <si>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</si>
  <si>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</si>
  <si>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</si>
  <si>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</si>
  <si>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</si>
  <si>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</si>
  <si>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</si>
  <si>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</si>
  <si>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</si>
  <si>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</si>
  <si>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</si>
  <si>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</si>
  <si>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</si>
  <si>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</si>
  <si>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</si>
  <si>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</si>
  <si>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</si>
  <si>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</si>
  <si>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</si>
  <si>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</si>
  <si>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</si>
  <si>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</si>
  <si>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</si>
  <si>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</si>
  <si>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</si>
  <si>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</si>
  <si>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</si>
  <si>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</si>
  <si>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</si>
  <si>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</si>
  <si>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</si>
  <si>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</si>
  <si>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</si>
  <si>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</si>
  <si>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</si>
  <si>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</si>
  <si>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</si>
  <si>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</si>
  <si>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</si>
  <si>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</si>
  <si>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</si>
  <si>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</si>
  <si>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</si>
  <si>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</si>
  <si>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</si>
  <si>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</si>
  <si>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</si>
  <si>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</si>
  <si>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</si>
  <si>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</si>
  <si>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</si>
  <si>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</si>
  <si>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</si>
  <si>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</si>
  <si>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</si>
  <si>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</si>
  <si>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</si>
  <si>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</si>
  <si>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</si>
  <si>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</si>
  <si>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</si>
  <si>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</si>
  <si>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</si>
  <si>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</si>
  <si>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</si>
  <si>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</si>
  <si>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</si>
  <si>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</si>
  <si>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</si>
  <si>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</si>
  <si>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</si>
  <si>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</si>
  <si>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</si>
  <si>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</si>
  <si>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</si>
  <si>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</si>
  <si>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</si>
  <si>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</si>
  <si>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</si>
  <si>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</si>
  <si>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</si>
  <si>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</si>
  <si>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</si>
  <si>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</si>
  <si>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</si>
  <si>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</si>
  <si>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</si>
  <si>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</si>
  <si>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</si>
  <si>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</si>
  <si>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</si>
  <si>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</si>
  <si>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</si>
  <si>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</si>
  <si>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</si>
  <si>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</si>
  <si>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</si>
  <si>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</si>
  <si>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</si>
  <si>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</si>
  <si>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</si>
  <si>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</si>
  <si>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</si>
  <si>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</si>
  <si>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</si>
  <si>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</si>
  <si>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</si>
  <si>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</si>
  <si>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</si>
  <si>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</si>
  <si>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</si>
  <si>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</si>
  <si>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</si>
  <si>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</si>
  <si>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</si>
  <si>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</si>
  <si>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</si>
  <si>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</si>
  <si>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</si>
  <si>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</si>
  <si>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</si>
  <si>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</si>
  <si>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</si>
  <si>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</si>
  <si>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</si>
  <si>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</si>
  <si>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</si>
  <si>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</si>
  <si>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</si>
  <si>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</si>
  <si>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</si>
  <si>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</si>
  <si>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</si>
  <si>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</si>
  <si>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</si>
  <si>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</si>
  <si>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</si>
  <si>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</si>
  <si>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</si>
  <si>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</si>
  <si>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</si>
  <si>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</si>
  <si>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</si>
  <si>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</si>
  <si>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</si>
  <si>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</si>
  <si>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</si>
  <si>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</si>
  <si>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</si>
  <si>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</si>
  <si>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</si>
  <si>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</si>
  <si>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Nu</t>
  </si>
  <si>
    <t>copiază formula</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</si>
</sst>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4"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FF0000"/>
      <name val="Calibri"/>
      <family val="2"/>
    </font>
    <font>
      <b/>
      <sz val="11"/>
      <color rgb="FFFF0000"/>
      <name val="Calibri"/>
      <family val="2"/>
      <scheme val="minor"/>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6">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168" fontId="1" fillId="4" borderId="11" xfId="9" applyNumberFormat="1" applyBorder="1"/>
    <xf numFmtId="2" fontId="18" fillId="2" borderId="0" xfId="27" applyNumberFormat="1" applyFont="1" applyFill="1" applyBorder="1" applyAlignment="1">
      <alignment horizontal="left" indent="1"/>
    </xf>
    <xf numFmtId="0" fontId="1" fillId="4" borderId="2" xfId="9" applyFont="1" applyAlignment="1">
      <alignment horizontal="center" vertical="center"/>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xf numFmtId="0" fontId="42" fillId="0" borderId="0" xfId="0" applyFont="1"/>
    <xf numFmtId="0" fontId="1" fillId="38" borderId="10" xfId="8" applyFill="1" applyBorder="1"/>
    <xf numFmtId="0" fontId="1" fillId="38" borderId="1" xfId="8" applyFill="1"/>
    <xf numFmtId="0" fontId="43" fillId="5" borderId="7" xfId="8" applyFont="1" applyBorder="1" applyAlignment="1">
      <alignment horizontal="right"/>
    </xf>
    <xf numFmtId="0" fontId="43" fillId="4" borderId="2" xfId="13" applyFont="1"/>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47345" y="1844039"/>
          <a:ext cx="233933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1243" y="1352122"/>
          <a:ext cx="2566709" cy="194924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4103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9400" y="10293344"/>
          <a:ext cx="366902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9420" y="6978650"/>
          <a:ext cx="355683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8294" y="3457576"/>
          <a:ext cx="282320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rgbClr val="FF0000"/>
                </a:solidFill>
                <a:effectLst/>
                <a:latin typeface="+mn-lt"/>
                <a:ea typeface="+mn-ea"/>
                <a:cs typeface="+mn-cs"/>
              </a:rPr>
              <a:t>Încercați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utilizând oricare dintre metodele încercate deja.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161925</xdr:colOff>
      <xdr:row>0</xdr:row>
      <xdr:rowOff>190500</xdr:rowOff>
    </xdr:from>
    <xdr:to>
      <xdr:col>1</xdr:col>
      <xdr:colOff>4991100</xdr:colOff>
      <xdr:row>15</xdr:row>
      <xdr:rowOff>76200</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161925" y="190500"/>
          <a:ext cx="5697855"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3756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rgbClr val="FF0000"/>
                </a:solidFill>
                <a:effectLst/>
                <a:latin typeface="+mn-lt"/>
                <a:ea typeface="+mn-ea"/>
                <a:cs typeface="+mn-cs"/>
              </a:rPr>
              <a:t>Puteți utiliza </a:t>
            </a:r>
            <a:r>
              <a:rPr lang="ro" sz="1100" b="1" i="0" kern="1200" baseline="0">
                <a:solidFill>
                  <a:srgbClr val="FF0000"/>
                </a:solidFill>
                <a:effectLst/>
                <a:latin typeface="+mn-lt"/>
                <a:ea typeface="+mn-ea"/>
                <a:cs typeface="+mn-cs"/>
              </a:rPr>
              <a:t>MIN</a:t>
            </a:r>
            <a:r>
              <a:rPr lang="ro" sz="1100" b="0" i="0" kern="1200" baseline="0">
                <a:solidFill>
                  <a:srgbClr val="FF0000"/>
                </a:solidFill>
                <a:effectLst/>
                <a:latin typeface="+mn-lt"/>
                <a:ea typeface="+mn-ea"/>
                <a:cs typeface="+mn-cs"/>
              </a:rPr>
              <a:t> sau </a:t>
            </a:r>
            <a:r>
              <a:rPr lang="ro" sz="1100" b="1" i="0" kern="1200" baseline="0">
                <a:solidFill>
                  <a:srgbClr val="FF0000"/>
                </a:solidFill>
                <a:effectLst/>
                <a:latin typeface="+mn-lt"/>
                <a:ea typeface="+mn-ea"/>
                <a:cs typeface="+mn-cs"/>
              </a:rPr>
              <a:t>MAX</a:t>
            </a:r>
            <a:r>
              <a:rPr lang="ro" sz="1100" b="0" i="0" kern="1200" baseline="0">
                <a:solidFill>
                  <a:srgbClr val="FF0000"/>
                </a:solidFill>
                <a:effectLst/>
                <a:latin typeface="+mn-lt"/>
                <a:ea typeface="+mn-ea"/>
                <a:cs typeface="+mn-cs"/>
              </a:rPr>
              <a:t> cu mai multe zone sau valori pentru a afișa valoarea mai mare sau mică dintre acestea, cum ar fi =MIN(A1:A10</a:t>
            </a:r>
            <a:r>
              <a:rPr lang="en-US" sz="1100" b="0" i="0" kern="1200" baseline="0">
                <a:solidFill>
                  <a:srgbClr val="FF0000"/>
                </a:solidFill>
                <a:effectLst/>
                <a:latin typeface="+mn-lt"/>
                <a:ea typeface="+mn-ea"/>
                <a:cs typeface="+mn-cs"/>
              </a:rPr>
              <a:t>;</a:t>
            </a:r>
            <a:r>
              <a:rPr lang="ro" sz="1100" b="0" i="0" kern="1200" baseline="0">
                <a:solidFill>
                  <a:srgbClr val="FF0000"/>
                </a:solidFill>
                <a:effectLst/>
                <a:latin typeface="+mn-lt"/>
                <a:ea typeface="+mn-ea"/>
                <a:cs typeface="+mn-cs"/>
              </a:rPr>
              <a:t>B1:B10) sau= MAX(A1:A10</a:t>
            </a:r>
            <a:r>
              <a:rPr lang="en-US" sz="1100" b="0" i="0" kern="1200" baseline="0">
                <a:solidFill>
                  <a:srgbClr val="FF0000"/>
                </a:solidFill>
                <a:effectLst/>
                <a:latin typeface="+mn-lt"/>
                <a:ea typeface="+mn-ea"/>
                <a:cs typeface="+mn-cs"/>
              </a:rPr>
              <a:t>;</a:t>
            </a:r>
            <a:r>
              <a:rPr lang="ro" sz="1100" b="0" i="0" kern="1200" baseline="0">
                <a:solidFill>
                  <a:srgbClr val="FF0000"/>
                </a:solidFill>
                <a:effectLst/>
                <a:latin typeface="+mn-lt"/>
                <a:ea typeface="+mn-ea"/>
                <a:cs typeface="+mn-cs"/>
              </a:rPr>
              <a:t>B1), unde B1 conține o valoare de prag, cum ar fi 10, caz în care formula nu ar returna niciodată un rezultat mai mic de 10.</a:t>
            </a:r>
            <a:endParaRPr lang="en-US" sz="1100">
              <a:solidFill>
                <a:srgbClr val="FF0000"/>
              </a:solidFill>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6782"/>
          <a:ext cx="369570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5786"/>
          <a:ext cx="344614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9945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231505"/>
          <a:ext cx="355875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0640" y="6711315"/>
          <a:ext cx="3288029" cy="114490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5005" cy="445803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73294" y="318313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5555" y="8345804"/>
          <a:ext cx="3771900" cy="124206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93731" y="646051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893944"/>
          <a:ext cx="5755005" cy="552386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521315"/>
          <a:ext cx="5754243" cy="243459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183704"/>
          <a:ext cx="2887549" cy="34383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54353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30596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190866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2" sqref="A2"/>
    </sheetView>
  </sheetViews>
  <sheetFormatPr defaultColWidth="11.109375" defaultRowHeight="20.25" customHeight="1" x14ac:dyDescent="0.3"/>
  <cols>
    <col min="1" max="1" width="129.6640625" style="1" customWidth="1"/>
    <col min="2" max="2" width="3.6640625" style="1" customWidth="1"/>
    <col min="3" max="16384" width="11.109375" style="1"/>
  </cols>
  <sheetData>
    <row r="1" spans="1:1" ht="20.25" customHeight="1" x14ac:dyDescent="1.55">
      <c r="A1" s="36"/>
    </row>
    <row r="2" spans="1:1" ht="102" customHeight="1" x14ac:dyDescent="1.55">
      <c r="A2" s="95"/>
    </row>
    <row r="3" spans="1:1" ht="44.4" x14ac:dyDescent="0.45">
      <c r="A3" s="2" t="s">
        <v>192</v>
      </c>
    </row>
    <row r="4" spans="1:1" ht="264" customHeight="1" x14ac:dyDescent="0.3">
      <c r="A4" s="3" t="s">
        <v>0</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abSelected="1" zoomScaleNormal="100" workbookViewId="0">
      <selection activeCell="B21" sqref="B21"/>
    </sheetView>
  </sheetViews>
  <sheetFormatPr defaultColWidth="9.109375" defaultRowHeight="14.4" x14ac:dyDescent="0.3"/>
  <cols>
    <col min="1" max="1" width="12.6640625" style="17" customWidth="1"/>
    <col min="2" max="2" width="82.88671875" style="16" customWidth="1"/>
    <col min="3" max="3" width="18.77734375" style="16" customWidth="1"/>
    <col min="4" max="4" width="2.33203125" style="16" customWidth="1"/>
    <col min="5" max="5" width="18" style="16" bestFit="1" customWidth="1"/>
    <col min="6" max="6" width="15.7773437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1</v>
      </c>
      <c r="C1" s="40"/>
      <c r="D1" s="41"/>
      <c r="E1" s="41"/>
      <c r="F1" s="41"/>
    </row>
    <row r="2" spans="1:7" ht="15" thickBot="1" x14ac:dyDescent="0.35">
      <c r="A2" s="17" t="s">
        <v>2</v>
      </c>
      <c r="C2" s="42" t="s">
        <v>28</v>
      </c>
      <c r="E2" s="6" t="s">
        <v>29</v>
      </c>
      <c r="F2" s="7" t="s">
        <v>35</v>
      </c>
      <c r="G2" s="7" t="s">
        <v>36</v>
      </c>
    </row>
    <row r="3" spans="1:7" ht="15.6" thickTop="1" thickBot="1" x14ac:dyDescent="0.35">
      <c r="A3" s="17" t="s">
        <v>3</v>
      </c>
      <c r="C3" s="56">
        <v>1</v>
      </c>
      <c r="E3" s="62" t="s">
        <v>30</v>
      </c>
      <c r="F3" s="61">
        <f>C3+C4</f>
        <v>3</v>
      </c>
      <c r="G3" s="63">
        <f>C3+C4</f>
        <v>3</v>
      </c>
    </row>
    <row r="4" spans="1:7" ht="15.6" thickTop="1" thickBot="1" x14ac:dyDescent="0.35">
      <c r="A4" s="17" t="s">
        <v>4</v>
      </c>
      <c r="C4" s="56">
        <v>2</v>
      </c>
      <c r="E4" s="62" t="s">
        <v>31</v>
      </c>
      <c r="F4" s="61">
        <f>C3-C4</f>
        <v>-1</v>
      </c>
      <c r="G4" s="63">
        <f>C3-C4</f>
        <v>-1</v>
      </c>
    </row>
    <row r="5" spans="1:7" ht="15" thickTop="1" x14ac:dyDescent="0.3">
      <c r="A5" s="17" t="s">
        <v>5</v>
      </c>
      <c r="E5" s="62" t="s">
        <v>32</v>
      </c>
      <c r="F5" s="61">
        <f>C3*C4</f>
        <v>2</v>
      </c>
      <c r="G5" s="63">
        <f>C3*C4</f>
        <v>2</v>
      </c>
    </row>
    <row r="6" spans="1:7" ht="15" thickBot="1" x14ac:dyDescent="0.35">
      <c r="A6" s="17" t="s">
        <v>6</v>
      </c>
      <c r="E6" s="62" t="s">
        <v>33</v>
      </c>
      <c r="F6" s="61">
        <f>C3/C4</f>
        <v>0.5</v>
      </c>
      <c r="G6" s="63">
        <f>C3/C4</f>
        <v>0.5</v>
      </c>
    </row>
    <row r="7" spans="1:7" ht="15" customHeight="1" thickTop="1" thickBot="1" x14ac:dyDescent="0.35">
      <c r="A7" s="17" t="s">
        <v>7</v>
      </c>
      <c r="E7" s="62" t="s">
        <v>34</v>
      </c>
      <c r="F7" s="64">
        <f>C3^C4</f>
        <v>1</v>
      </c>
      <c r="G7" s="63">
        <f>C3^C4</f>
        <v>1</v>
      </c>
    </row>
    <row r="8" spans="1:7" ht="15" thickTop="1" x14ac:dyDescent="0.3">
      <c r="A8" s="17" t="s">
        <v>8</v>
      </c>
    </row>
    <row r="9" spans="1:7" x14ac:dyDescent="0.3">
      <c r="A9" s="17" t="s">
        <v>9</v>
      </c>
    </row>
    <row r="10" spans="1:7" x14ac:dyDescent="0.3">
      <c r="A10" s="17" t="s">
        <v>10</v>
      </c>
    </row>
    <row r="11" spans="1:7" x14ac:dyDescent="0.3">
      <c r="A11" s="17" t="s">
        <v>11</v>
      </c>
    </row>
    <row r="12" spans="1:7" x14ac:dyDescent="0.3">
      <c r="A12" s="17" t="s">
        <v>12</v>
      </c>
    </row>
    <row r="13" spans="1:7" ht="15" customHeight="1" x14ac:dyDescent="0.3">
      <c r="A13" s="19" t="s">
        <v>13</v>
      </c>
    </row>
    <row r="14" spans="1:7" x14ac:dyDescent="0.3">
      <c r="A14" s="17" t="s">
        <v>14</v>
      </c>
    </row>
    <row r="15" spans="1:7" x14ac:dyDescent="0.3">
      <c r="A15" s="17" t="s">
        <v>15</v>
      </c>
    </row>
    <row r="16" spans="1:7" x14ac:dyDescent="0.3">
      <c r="A16" s="17" t="s">
        <v>16</v>
      </c>
    </row>
    <row r="17" spans="1:7" x14ac:dyDescent="0.3">
      <c r="A17" s="17" t="s">
        <v>17</v>
      </c>
    </row>
    <row r="18" spans="1:7" x14ac:dyDescent="0.3">
      <c r="A18" s="18" t="s">
        <v>193</v>
      </c>
    </row>
    <row r="19" spans="1:7" x14ac:dyDescent="0.3">
      <c r="A19" s="17" t="s">
        <v>18</v>
      </c>
    </row>
    <row r="20" spans="1:7" x14ac:dyDescent="0.3">
      <c r="A20" s="18" t="s">
        <v>194</v>
      </c>
    </row>
    <row r="21" spans="1:7" ht="15" customHeight="1" x14ac:dyDescent="0.3">
      <c r="A21" s="19" t="s">
        <v>19</v>
      </c>
    </row>
    <row r="22" spans="1:7" x14ac:dyDescent="0.3">
      <c r="A22" s="17" t="s">
        <v>20</v>
      </c>
    </row>
    <row r="23" spans="1:7" x14ac:dyDescent="0.3">
      <c r="A23" s="17" t="s">
        <v>21</v>
      </c>
    </row>
    <row r="24" spans="1:7" x14ac:dyDescent="0.3">
      <c r="A24" s="17" t="s">
        <v>22</v>
      </c>
    </row>
    <row r="25" spans="1:7" ht="32.4" x14ac:dyDescent="0.3">
      <c r="A25" s="17" t="s">
        <v>23</v>
      </c>
      <c r="C25" s="40"/>
      <c r="D25" s="41"/>
      <c r="E25" s="41"/>
      <c r="F25" s="41"/>
      <c r="G25" s="41"/>
    </row>
    <row r="26" spans="1:7" x14ac:dyDescent="0.3">
      <c r="A26" s="17" t="s">
        <v>24</v>
      </c>
    </row>
    <row r="27" spans="1:7" x14ac:dyDescent="0.3">
      <c r="A27" s="17" t="s">
        <v>25</v>
      </c>
    </row>
    <row r="28" spans="1:7" ht="25.8" x14ac:dyDescent="0.5">
      <c r="A28" s="17" t="s">
        <v>26</v>
      </c>
      <c r="E28" s="33"/>
    </row>
    <row r="29" spans="1:7" x14ac:dyDescent="0.3">
      <c r="A29" s="17" t="s">
        <v>27</v>
      </c>
    </row>
    <row r="40" spans="10:14" x14ac:dyDescent="0.3">
      <c r="J40" s="7" t="s">
        <v>37</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D19" sqref="D19"/>
    </sheetView>
  </sheetViews>
  <sheetFormatPr defaultColWidth="8.88671875" defaultRowHeight="15" customHeight="1" x14ac:dyDescent="0.3"/>
  <cols>
    <col min="1" max="1" width="12.6640625" style="81" customWidth="1"/>
    <col min="2" max="2" width="82.88671875" style="46" customWidth="1"/>
    <col min="3" max="4" width="13.33203125" style="46" customWidth="1"/>
    <col min="5" max="5" width="2.33203125" style="46" customWidth="1"/>
    <col min="6" max="6" width="19.77734375" style="46" customWidth="1"/>
    <col min="7" max="7" width="13.33203125" style="46" customWidth="1"/>
    <col min="8" max="16384" width="8.88671875" style="46"/>
  </cols>
  <sheetData>
    <row r="1" spans="1:13" ht="60" customHeight="1" x14ac:dyDescent="0.65">
      <c r="A1" s="81" t="s">
        <v>38</v>
      </c>
      <c r="B1" s="43"/>
      <c r="C1" s="44"/>
      <c r="D1" s="45"/>
      <c r="E1" s="45"/>
      <c r="F1" s="45"/>
      <c r="G1" s="45"/>
    </row>
    <row r="2" spans="1:13" ht="15" customHeight="1" x14ac:dyDescent="0.3">
      <c r="A2" s="81" t="s">
        <v>39</v>
      </c>
      <c r="C2" s="47" t="s">
        <v>52</v>
      </c>
      <c r="D2" s="48" t="s">
        <v>68</v>
      </c>
      <c r="F2" s="47" t="s">
        <v>70</v>
      </c>
      <c r="G2" s="48" t="s">
        <v>68</v>
      </c>
    </row>
    <row r="3" spans="1:13" ht="15" customHeight="1" x14ac:dyDescent="0.3">
      <c r="A3" s="80" t="s">
        <v>40</v>
      </c>
      <c r="B3" s="49"/>
      <c r="C3" s="66" t="s">
        <v>53</v>
      </c>
      <c r="D3" s="66">
        <v>50</v>
      </c>
      <c r="F3" s="66" t="s">
        <v>71</v>
      </c>
      <c r="G3" s="66">
        <v>50</v>
      </c>
    </row>
    <row r="4" spans="1:13" ht="15" customHeight="1" x14ac:dyDescent="0.3">
      <c r="A4" s="80" t="s">
        <v>195</v>
      </c>
      <c r="C4" s="66" t="s">
        <v>54</v>
      </c>
      <c r="D4" s="66">
        <v>20</v>
      </c>
      <c r="E4" s="50"/>
      <c r="F4" s="66" t="s">
        <v>72</v>
      </c>
      <c r="G4" s="66">
        <v>30</v>
      </c>
    </row>
    <row r="5" spans="1:13" s="50" customFormat="1" ht="15" customHeight="1" x14ac:dyDescent="0.3">
      <c r="A5" s="81" t="s">
        <v>41</v>
      </c>
      <c r="C5" s="66" t="s">
        <v>55</v>
      </c>
      <c r="D5" s="66">
        <v>60</v>
      </c>
      <c r="F5" s="66" t="s">
        <v>73</v>
      </c>
      <c r="G5" s="66">
        <v>10</v>
      </c>
    </row>
    <row r="6" spans="1:13" s="50" customFormat="1" ht="15" customHeight="1" x14ac:dyDescent="0.3">
      <c r="A6" s="81" t="s">
        <v>9</v>
      </c>
      <c r="B6" s="51"/>
      <c r="C6" s="66" t="s">
        <v>56</v>
      </c>
      <c r="D6" s="67">
        <v>40</v>
      </c>
      <c r="F6" s="66" t="s">
        <v>74</v>
      </c>
      <c r="G6" s="67">
        <v>50</v>
      </c>
    </row>
    <row r="7" spans="1:13" s="50" customFormat="1" ht="15" customHeight="1" x14ac:dyDescent="0.3">
      <c r="A7" s="81" t="s">
        <v>42</v>
      </c>
      <c r="C7" s="77" t="s">
        <v>57</v>
      </c>
      <c r="D7" s="68">
        <f>SUM(D3:D6)</f>
        <v>170</v>
      </c>
      <c r="F7" s="77" t="s">
        <v>57</v>
      </c>
      <c r="G7" s="68">
        <f>SUM(G3:G6)</f>
        <v>140</v>
      </c>
      <c r="M7" s="52"/>
    </row>
    <row r="8" spans="1:13" s="50" customFormat="1" ht="15" customHeight="1" x14ac:dyDescent="0.3">
      <c r="A8" s="81" t="s">
        <v>10</v>
      </c>
      <c r="M8" s="52"/>
    </row>
    <row r="9" spans="1:13" s="50" customFormat="1" ht="15" customHeight="1" x14ac:dyDescent="0.3">
      <c r="A9" s="81" t="s">
        <v>43</v>
      </c>
      <c r="C9" s="47" t="s">
        <v>58</v>
      </c>
      <c r="D9" s="48" t="s">
        <v>68</v>
      </c>
      <c r="F9" s="47" t="s">
        <v>58</v>
      </c>
      <c r="G9" s="48" t="s">
        <v>68</v>
      </c>
      <c r="M9" s="52"/>
    </row>
    <row r="10" spans="1:13" s="50" customFormat="1" ht="15" customHeight="1" x14ac:dyDescent="0.3">
      <c r="A10" s="84" t="s">
        <v>196</v>
      </c>
      <c r="C10" s="66" t="s">
        <v>59</v>
      </c>
      <c r="D10" s="66">
        <v>50</v>
      </c>
      <c r="F10" s="66" t="s">
        <v>59</v>
      </c>
      <c r="G10" s="66">
        <v>50</v>
      </c>
      <c r="M10" s="52"/>
    </row>
    <row r="11" spans="1:13" s="50" customFormat="1" ht="15" customHeight="1" x14ac:dyDescent="0.3">
      <c r="A11" s="80" t="s">
        <v>44</v>
      </c>
      <c r="C11" s="66" t="s">
        <v>60</v>
      </c>
      <c r="D11" s="66">
        <v>100</v>
      </c>
      <c r="F11" s="66" t="s">
        <v>60</v>
      </c>
      <c r="G11" s="66">
        <v>100</v>
      </c>
      <c r="M11" s="52"/>
    </row>
    <row r="12" spans="1:13" s="50" customFormat="1" ht="15" customHeight="1" x14ac:dyDescent="0.3">
      <c r="A12" s="81" t="s">
        <v>45</v>
      </c>
      <c r="C12" s="66" t="s">
        <v>61</v>
      </c>
      <c r="D12" s="66">
        <v>40</v>
      </c>
      <c r="F12" s="66" t="s">
        <v>61</v>
      </c>
      <c r="G12" s="66">
        <v>40</v>
      </c>
      <c r="M12" s="52"/>
    </row>
    <row r="13" spans="1:13" s="50" customFormat="1" ht="15" customHeight="1" x14ac:dyDescent="0.3">
      <c r="A13" s="81" t="s">
        <v>46</v>
      </c>
      <c r="C13" s="66" t="s">
        <v>62</v>
      </c>
      <c r="D13" s="66">
        <v>50</v>
      </c>
      <c r="F13" s="66" t="s">
        <v>62</v>
      </c>
      <c r="G13" s="66">
        <v>50</v>
      </c>
      <c r="M13" s="52"/>
    </row>
    <row r="14" spans="1:13" s="50" customFormat="1" ht="15" customHeight="1" thickBot="1" x14ac:dyDescent="0.35">
      <c r="A14" s="79" t="s">
        <v>47</v>
      </c>
      <c r="C14" s="66" t="s">
        <v>63</v>
      </c>
      <c r="D14" s="66">
        <v>20</v>
      </c>
      <c r="F14" s="66" t="s">
        <v>63</v>
      </c>
      <c r="G14" s="66">
        <v>20</v>
      </c>
      <c r="M14" s="52"/>
    </row>
    <row r="15" spans="1:13" s="50" customFormat="1" ht="15" customHeight="1" thickTop="1" thickBot="1" x14ac:dyDescent="0.35">
      <c r="A15" s="81" t="s">
        <v>22</v>
      </c>
      <c r="C15" s="77" t="s">
        <v>57</v>
      </c>
      <c r="D15" s="65">
        <f>SUM(D10:D14)</f>
        <v>260</v>
      </c>
      <c r="F15" s="77" t="s">
        <v>75</v>
      </c>
      <c r="G15" s="105">
        <f>COUNT(G10:G14)</f>
        <v>5</v>
      </c>
      <c r="M15" s="52"/>
    </row>
    <row r="16" spans="1:13" s="50" customFormat="1" ht="15" customHeight="1" thickTop="1" x14ac:dyDescent="0.3">
      <c r="A16" s="81" t="s">
        <v>48</v>
      </c>
      <c r="M16" s="52"/>
    </row>
    <row r="17" spans="1:13" s="50" customFormat="1" ht="15" customHeight="1" x14ac:dyDescent="0.3">
      <c r="A17" s="81" t="s">
        <v>49</v>
      </c>
      <c r="M17" s="52"/>
    </row>
    <row r="18" spans="1:13" s="50" customFormat="1" ht="15" customHeight="1" x14ac:dyDescent="0.3">
      <c r="A18" s="81" t="s">
        <v>50</v>
      </c>
      <c r="M18" s="52"/>
    </row>
    <row r="19" spans="1:13" s="50" customFormat="1" ht="15" customHeight="1" x14ac:dyDescent="0.3">
      <c r="A19" s="81" t="s">
        <v>27</v>
      </c>
      <c r="C19" s="52"/>
      <c r="M19" s="52"/>
    </row>
    <row r="20" spans="1:13" s="50" customFormat="1" ht="15" customHeight="1" x14ac:dyDescent="0.3">
      <c r="A20" s="81" t="s">
        <v>51</v>
      </c>
      <c r="M20" s="52"/>
    </row>
    <row r="21" spans="1:13" s="50" customFormat="1" ht="15" customHeight="1" x14ac:dyDescent="0.3">
      <c r="A21" s="81" t="s">
        <v>10</v>
      </c>
      <c r="M21" s="52"/>
    </row>
    <row r="22" spans="1:13" s="50" customFormat="1" ht="15" customHeight="1" x14ac:dyDescent="0.3">
      <c r="A22" s="81"/>
      <c r="M22" s="52"/>
    </row>
    <row r="23" spans="1:13" s="50" customFormat="1" ht="15" customHeight="1" x14ac:dyDescent="0.3">
      <c r="A23" s="81"/>
    </row>
    <row r="26" spans="1:13" ht="15" customHeight="1" x14ac:dyDescent="0.3">
      <c r="H26" s="52"/>
    </row>
    <row r="34" spans="3:7" ht="15" customHeight="1" x14ac:dyDescent="0.3">
      <c r="C34" s="47" t="s">
        <v>52</v>
      </c>
      <c r="D34" s="48" t="s">
        <v>68</v>
      </c>
    </row>
    <row r="35" spans="3:7" ht="15" customHeight="1" x14ac:dyDescent="0.3">
      <c r="C35" s="66" t="s">
        <v>53</v>
      </c>
      <c r="D35" s="66">
        <v>50</v>
      </c>
      <c r="E35" s="50"/>
    </row>
    <row r="36" spans="3:7" ht="15" customHeight="1" x14ac:dyDescent="0.3">
      <c r="C36" s="66" t="s">
        <v>54</v>
      </c>
      <c r="D36" s="66">
        <v>20</v>
      </c>
      <c r="E36" s="50"/>
    </row>
    <row r="37" spans="3:7" ht="15" customHeight="1" x14ac:dyDescent="0.3">
      <c r="C37" s="66" t="s">
        <v>55</v>
      </c>
      <c r="D37" s="66">
        <v>60</v>
      </c>
      <c r="E37" s="50"/>
    </row>
    <row r="38" spans="3:7" ht="15" customHeight="1" x14ac:dyDescent="0.3">
      <c r="C38" s="66" t="s">
        <v>56</v>
      </c>
      <c r="D38" s="66">
        <v>40</v>
      </c>
      <c r="E38" s="50"/>
    </row>
    <row r="39" spans="3:7" ht="15" customHeight="1" x14ac:dyDescent="0.3">
      <c r="C39" s="77" t="s">
        <v>57</v>
      </c>
      <c r="D39" s="65">
        <f>SUM(D35:D38)</f>
        <v>170</v>
      </c>
      <c r="E39" s="50"/>
      <c r="F39" s="50"/>
      <c r="G39" s="50"/>
    </row>
    <row r="44" spans="3:7" ht="15" customHeight="1" x14ac:dyDescent="0.3">
      <c r="C44" s="47" t="s">
        <v>58</v>
      </c>
      <c r="D44" s="48" t="s">
        <v>68</v>
      </c>
      <c r="E44" s="50"/>
    </row>
    <row r="45" spans="3:7" ht="15" customHeight="1" x14ac:dyDescent="0.3">
      <c r="C45" s="66" t="s">
        <v>64</v>
      </c>
      <c r="D45" s="66">
        <v>20</v>
      </c>
      <c r="E45" s="50"/>
    </row>
    <row r="46" spans="3:7" ht="15" customHeight="1" x14ac:dyDescent="0.3">
      <c r="C46" s="66" t="s">
        <v>65</v>
      </c>
      <c r="D46" s="66">
        <v>10</v>
      </c>
      <c r="E46" s="50"/>
    </row>
    <row r="47" spans="3:7" ht="15" customHeight="1" x14ac:dyDescent="0.3">
      <c r="C47" s="66" t="s">
        <v>66</v>
      </c>
      <c r="D47" s="66">
        <v>10</v>
      </c>
      <c r="E47" s="50"/>
    </row>
    <row r="48" spans="3:7" ht="15" customHeight="1" x14ac:dyDescent="0.3">
      <c r="C48" s="66" t="s">
        <v>67</v>
      </c>
      <c r="D48" s="66">
        <v>40</v>
      </c>
      <c r="E48" s="50"/>
    </row>
    <row r="50" spans="4:7" ht="15" customHeight="1" x14ac:dyDescent="0.3">
      <c r="D50" s="48" t="s">
        <v>69</v>
      </c>
      <c r="F50" s="48" t="s">
        <v>76</v>
      </c>
      <c r="G50" s="48" t="s">
        <v>77</v>
      </c>
    </row>
    <row r="51" spans="4:7" ht="15" customHeight="1" x14ac:dyDescent="0.3">
      <c r="D51" s="53">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G7" sqref="G7"/>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78</v>
      </c>
      <c r="B1" s="25"/>
      <c r="C1" s="44"/>
      <c r="D1" s="54"/>
      <c r="E1" s="54"/>
      <c r="F1" s="54"/>
      <c r="G1" s="54"/>
      <c r="H1" s="25"/>
      <c r="I1" s="25"/>
      <c r="J1" s="25"/>
    </row>
    <row r="2" spans="1:10" ht="15" customHeight="1" x14ac:dyDescent="0.3">
      <c r="A2" s="17" t="s">
        <v>79</v>
      </c>
      <c r="B2" s="25"/>
      <c r="C2" s="6" t="s">
        <v>52</v>
      </c>
      <c r="D2" s="7" t="s">
        <v>68</v>
      </c>
      <c r="E2" s="27"/>
      <c r="F2" s="10" t="s">
        <v>70</v>
      </c>
      <c r="G2" s="7" t="s">
        <v>68</v>
      </c>
      <c r="H2" s="25"/>
      <c r="I2" s="25"/>
      <c r="J2" s="5"/>
    </row>
    <row r="3" spans="1:10" ht="15" customHeight="1" x14ac:dyDescent="0.3">
      <c r="A3" s="17" t="s">
        <v>80</v>
      </c>
      <c r="B3" s="25"/>
      <c r="C3" s="72" t="s">
        <v>53</v>
      </c>
      <c r="D3" s="71">
        <v>50</v>
      </c>
      <c r="E3" s="27"/>
      <c r="F3" s="72" t="s">
        <v>71</v>
      </c>
      <c r="G3" s="71">
        <v>50</v>
      </c>
      <c r="H3" s="25"/>
      <c r="I3" s="25"/>
      <c r="J3" s="5"/>
    </row>
    <row r="4" spans="1:10" ht="15" customHeight="1" x14ac:dyDescent="0.3">
      <c r="A4" s="17" t="s">
        <v>81</v>
      </c>
      <c r="B4" s="25"/>
      <c r="C4" s="72" t="s">
        <v>54</v>
      </c>
      <c r="D4" s="71">
        <v>20</v>
      </c>
      <c r="E4" s="27"/>
      <c r="F4" s="72" t="s">
        <v>72</v>
      </c>
      <c r="G4" s="71">
        <v>30</v>
      </c>
      <c r="H4" s="25"/>
      <c r="I4" s="25"/>
      <c r="J4" s="5"/>
    </row>
    <row r="5" spans="1:10" s="4" customFormat="1" ht="15" customHeight="1" x14ac:dyDescent="0.3">
      <c r="A5" s="17" t="s">
        <v>82</v>
      </c>
      <c r="B5" s="26"/>
      <c r="C5" s="72" t="s">
        <v>55</v>
      </c>
      <c r="D5" s="71">
        <v>60</v>
      </c>
      <c r="E5" s="27"/>
      <c r="F5" s="72" t="s">
        <v>73</v>
      </c>
      <c r="G5" s="71">
        <v>10</v>
      </c>
      <c r="H5" s="26"/>
      <c r="I5" s="26"/>
      <c r="J5" s="5"/>
    </row>
    <row r="6" spans="1:10" s="4" customFormat="1" ht="15" customHeight="1" x14ac:dyDescent="0.3">
      <c r="A6" s="17" t="s">
        <v>83</v>
      </c>
      <c r="B6" s="26"/>
      <c r="C6" s="72" t="s">
        <v>56</v>
      </c>
      <c r="D6" s="71">
        <v>40</v>
      </c>
      <c r="E6" s="27"/>
      <c r="F6" s="72" t="s">
        <v>74</v>
      </c>
      <c r="G6" s="71">
        <v>50</v>
      </c>
      <c r="H6" s="26"/>
      <c r="I6" s="26"/>
      <c r="J6" s="5"/>
    </row>
    <row r="7" spans="1:10" s="4" customFormat="1" ht="15" customHeight="1" x14ac:dyDescent="0.3">
      <c r="A7" s="17" t="s">
        <v>84</v>
      </c>
      <c r="B7" s="26"/>
      <c r="C7" s="9" t="s">
        <v>92</v>
      </c>
      <c r="D7" s="69">
        <f>SUM(D3:D6)</f>
        <v>170</v>
      </c>
      <c r="E7" s="27"/>
      <c r="F7" s="9" t="s">
        <v>92</v>
      </c>
      <c r="G7" s="69">
        <f>AVERAGE(G3:G6)</f>
        <v>35</v>
      </c>
      <c r="H7" s="26"/>
      <c r="I7" s="26"/>
      <c r="J7" s="5"/>
    </row>
    <row r="8" spans="1:10" s="4" customFormat="1" ht="15" customHeight="1" x14ac:dyDescent="0.3">
      <c r="A8" s="17" t="s">
        <v>85</v>
      </c>
      <c r="B8" s="26"/>
      <c r="C8" s="26"/>
      <c r="D8" s="27"/>
      <c r="E8" s="27"/>
      <c r="F8" s="26"/>
      <c r="G8" s="27"/>
      <c r="H8" s="26"/>
      <c r="I8" s="26"/>
      <c r="J8" s="5"/>
    </row>
    <row r="9" spans="1:10" s="4" customFormat="1" ht="15" customHeight="1" x14ac:dyDescent="0.3">
      <c r="A9" s="17" t="s">
        <v>86</v>
      </c>
      <c r="B9" s="26"/>
      <c r="C9" s="6" t="s">
        <v>58</v>
      </c>
      <c r="D9" s="7" t="s">
        <v>68</v>
      </c>
      <c r="E9" s="27"/>
      <c r="F9" s="10" t="s">
        <v>58</v>
      </c>
      <c r="G9" s="7" t="s">
        <v>68</v>
      </c>
      <c r="H9" s="26"/>
      <c r="I9" s="26"/>
      <c r="J9" s="5"/>
    </row>
    <row r="10" spans="1:10" s="4" customFormat="1" ht="15" customHeight="1" x14ac:dyDescent="0.3">
      <c r="A10" s="17" t="s">
        <v>87</v>
      </c>
      <c r="B10" s="26"/>
      <c r="C10" s="72" t="s">
        <v>59</v>
      </c>
      <c r="D10" s="71">
        <v>50</v>
      </c>
      <c r="E10" s="27"/>
      <c r="F10" s="72" t="s">
        <v>59</v>
      </c>
      <c r="G10" s="71">
        <v>50</v>
      </c>
      <c r="H10" s="26"/>
      <c r="I10" s="26"/>
      <c r="J10" s="5"/>
    </row>
    <row r="11" spans="1:10" s="4" customFormat="1" ht="15" customHeight="1" x14ac:dyDescent="0.3">
      <c r="A11" s="17" t="s">
        <v>88</v>
      </c>
      <c r="B11" s="26"/>
      <c r="C11" s="72" t="s">
        <v>60</v>
      </c>
      <c r="D11" s="71">
        <v>100</v>
      </c>
      <c r="E11" s="27"/>
      <c r="F11" s="72" t="s">
        <v>60</v>
      </c>
      <c r="G11" s="71">
        <v>100</v>
      </c>
      <c r="H11" s="26"/>
      <c r="I11" s="26"/>
      <c r="J11" s="5"/>
    </row>
    <row r="12" spans="1:10" s="4" customFormat="1" ht="15" customHeight="1" x14ac:dyDescent="0.3">
      <c r="A12" s="17" t="s">
        <v>89</v>
      </c>
      <c r="B12" s="26"/>
      <c r="C12" s="72" t="s">
        <v>61</v>
      </c>
      <c r="D12" s="71">
        <v>40</v>
      </c>
      <c r="E12" s="27"/>
      <c r="F12" s="72" t="s">
        <v>61</v>
      </c>
      <c r="G12" s="71">
        <v>40</v>
      </c>
      <c r="H12" s="26"/>
      <c r="I12" s="26"/>
      <c r="J12" s="5"/>
    </row>
    <row r="13" spans="1:10" s="4" customFormat="1" ht="15" customHeight="1" x14ac:dyDescent="0.3">
      <c r="A13" s="17" t="s">
        <v>90</v>
      </c>
      <c r="B13" s="26"/>
      <c r="C13" s="72" t="s">
        <v>62</v>
      </c>
      <c r="D13" s="71">
        <v>50</v>
      </c>
      <c r="E13" s="27"/>
      <c r="F13" s="72" t="s">
        <v>62</v>
      </c>
      <c r="G13" s="71">
        <v>50</v>
      </c>
      <c r="H13" s="26"/>
      <c r="I13" s="26"/>
      <c r="J13" s="5"/>
    </row>
    <row r="14" spans="1:10" s="4" customFormat="1" ht="15" customHeight="1" thickBot="1" x14ac:dyDescent="0.35">
      <c r="A14" s="17" t="s">
        <v>91</v>
      </c>
      <c r="B14" s="26"/>
      <c r="C14" s="72" t="s">
        <v>63</v>
      </c>
      <c r="D14" s="71">
        <v>20</v>
      </c>
      <c r="E14" s="27"/>
      <c r="F14" s="72" t="s">
        <v>63</v>
      </c>
      <c r="G14" s="71">
        <v>20</v>
      </c>
      <c r="H14" s="26"/>
      <c r="I14" s="26"/>
      <c r="J14" s="26"/>
    </row>
    <row r="15" spans="1:10" s="4" customFormat="1" ht="15" customHeight="1" thickTop="1" thickBot="1" x14ac:dyDescent="0.35">
      <c r="A15" s="17"/>
      <c r="B15" s="26"/>
      <c r="C15" s="9" t="s">
        <v>92</v>
      </c>
      <c r="D15" s="69">
        <f>SUM(D10:D14)</f>
        <v>260</v>
      </c>
      <c r="E15" s="27"/>
      <c r="F15" s="26"/>
      <c r="G15" s="56">
        <f>MODE(G10:G14)</f>
        <v>50</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topLeftCell="A7" workbookViewId="0">
      <selection activeCell="C20" sqref="C20"/>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77734375" style="1" customWidth="1"/>
    <col min="7" max="7" width="13.33203125" style="1" customWidth="1"/>
    <col min="8" max="16384" width="8.88671875" style="1"/>
  </cols>
  <sheetData>
    <row r="1" spans="1:8" ht="60" customHeight="1" x14ac:dyDescent="0.3">
      <c r="A1" s="14" t="s">
        <v>93</v>
      </c>
      <c r="B1" s="25"/>
      <c r="C1" s="44"/>
      <c r="D1" s="54"/>
      <c r="E1" s="54"/>
      <c r="F1" s="54"/>
      <c r="G1" s="54"/>
      <c r="H1" s="25"/>
    </row>
    <row r="2" spans="1:8" ht="15" customHeight="1" x14ac:dyDescent="0.3">
      <c r="A2" s="12" t="s">
        <v>94</v>
      </c>
      <c r="B2" s="25"/>
      <c r="C2" s="6" t="s">
        <v>52</v>
      </c>
      <c r="D2" s="7" t="s">
        <v>68</v>
      </c>
      <c r="E2" s="27"/>
      <c r="F2" s="10" t="s">
        <v>70</v>
      </c>
      <c r="G2" s="7" t="s">
        <v>68</v>
      </c>
      <c r="H2" s="5"/>
    </row>
    <row r="3" spans="1:8" ht="15" customHeight="1" x14ac:dyDescent="0.3">
      <c r="A3" s="12" t="s">
        <v>95</v>
      </c>
      <c r="B3" s="25"/>
      <c r="C3" s="70" t="s">
        <v>53</v>
      </c>
      <c r="D3" s="71">
        <v>50</v>
      </c>
      <c r="E3" s="27"/>
      <c r="F3" s="72" t="s">
        <v>71</v>
      </c>
      <c r="G3" s="71">
        <v>50</v>
      </c>
      <c r="H3" s="5"/>
    </row>
    <row r="4" spans="1:8" ht="15" customHeight="1" x14ac:dyDescent="0.3">
      <c r="A4" s="57" t="s">
        <v>96</v>
      </c>
      <c r="B4" s="25"/>
      <c r="C4" s="70" t="s">
        <v>54</v>
      </c>
      <c r="D4" s="71">
        <v>20</v>
      </c>
      <c r="E4" s="27"/>
      <c r="F4" s="72" t="s">
        <v>72</v>
      </c>
      <c r="G4" s="71">
        <v>30</v>
      </c>
      <c r="H4" s="5"/>
    </row>
    <row r="5" spans="1:8" s="4" customFormat="1" ht="15" customHeight="1" x14ac:dyDescent="0.3">
      <c r="A5" s="57" t="s">
        <v>197</v>
      </c>
      <c r="B5" s="26"/>
      <c r="C5" s="70" t="s">
        <v>55</v>
      </c>
      <c r="D5" s="71">
        <v>60</v>
      </c>
      <c r="E5" s="27"/>
      <c r="F5" s="72" t="s">
        <v>73</v>
      </c>
      <c r="G5" s="71">
        <v>10</v>
      </c>
      <c r="H5" s="5"/>
    </row>
    <row r="6" spans="1:8" s="4" customFormat="1" ht="15" customHeight="1" x14ac:dyDescent="0.3">
      <c r="A6" s="57" t="s">
        <v>97</v>
      </c>
      <c r="B6" s="26"/>
      <c r="C6" s="70" t="s">
        <v>56</v>
      </c>
      <c r="D6" s="71">
        <v>40</v>
      </c>
      <c r="E6" s="27"/>
      <c r="F6" s="72" t="s">
        <v>74</v>
      </c>
      <c r="G6" s="71">
        <v>50</v>
      </c>
      <c r="H6" s="5"/>
    </row>
    <row r="7" spans="1:8" s="4" customFormat="1" ht="15" customHeight="1" x14ac:dyDescent="0.3">
      <c r="A7" s="58" t="s">
        <v>98</v>
      </c>
      <c r="B7" s="26"/>
      <c r="C7" s="9" t="s">
        <v>101</v>
      </c>
      <c r="D7" s="69">
        <f>SUM(D3:D6)</f>
        <v>170</v>
      </c>
      <c r="E7" s="27"/>
      <c r="F7" s="9" t="s">
        <v>103</v>
      </c>
      <c r="G7" s="69">
        <f>MAX(G3:G6)</f>
        <v>50</v>
      </c>
      <c r="H7" s="5"/>
    </row>
    <row r="8" spans="1:8" s="4" customFormat="1" ht="15" customHeight="1" x14ac:dyDescent="0.3">
      <c r="A8" s="13" t="s">
        <v>99</v>
      </c>
      <c r="B8" s="26"/>
      <c r="C8" s="26"/>
      <c r="D8" s="27"/>
      <c r="E8" s="27"/>
      <c r="F8" s="26"/>
      <c r="G8" s="27"/>
      <c r="H8" s="5"/>
    </row>
    <row r="9" spans="1:8" s="4" customFormat="1" ht="15" customHeight="1" x14ac:dyDescent="0.3">
      <c r="A9" s="13" t="s">
        <v>100</v>
      </c>
      <c r="B9" s="26"/>
      <c r="C9" s="6" t="s">
        <v>58</v>
      </c>
      <c r="D9" s="7" t="s">
        <v>68</v>
      </c>
      <c r="E9" s="27"/>
      <c r="F9" s="10" t="s">
        <v>58</v>
      </c>
      <c r="G9" s="7" t="s">
        <v>68</v>
      </c>
      <c r="H9" s="5"/>
    </row>
    <row r="10" spans="1:8" s="4" customFormat="1" ht="15" customHeight="1" x14ac:dyDescent="0.3">
      <c r="A10" s="12" t="s">
        <v>27</v>
      </c>
      <c r="B10" s="26"/>
      <c r="C10" s="70" t="s">
        <v>59</v>
      </c>
      <c r="D10" s="71">
        <v>50</v>
      </c>
      <c r="E10" s="27"/>
      <c r="F10" s="72" t="s">
        <v>59</v>
      </c>
      <c r="G10" s="71">
        <v>50</v>
      </c>
      <c r="H10" s="5"/>
    </row>
    <row r="11" spans="1:8" s="4" customFormat="1" ht="15" customHeight="1" x14ac:dyDescent="0.3">
      <c r="A11" s="58" t="s">
        <v>198</v>
      </c>
      <c r="B11" s="26"/>
      <c r="C11" s="70" t="s">
        <v>60</v>
      </c>
      <c r="D11" s="71">
        <v>100</v>
      </c>
      <c r="E11" s="27"/>
      <c r="F11" s="72" t="s">
        <v>60</v>
      </c>
      <c r="G11" s="71">
        <v>100</v>
      </c>
      <c r="H11" s="5"/>
    </row>
    <row r="12" spans="1:8" s="4" customFormat="1" ht="15" customHeight="1" x14ac:dyDescent="0.3">
      <c r="A12" s="13"/>
      <c r="B12" s="26"/>
      <c r="C12" s="70" t="s">
        <v>61</v>
      </c>
      <c r="D12" s="71">
        <v>40</v>
      </c>
      <c r="E12" s="27"/>
      <c r="F12" s="72" t="s">
        <v>61</v>
      </c>
      <c r="G12" s="71">
        <v>40</v>
      </c>
      <c r="H12" s="5"/>
    </row>
    <row r="13" spans="1:8" s="4" customFormat="1" ht="15" customHeight="1" x14ac:dyDescent="0.3">
      <c r="A13" s="13"/>
      <c r="B13" s="26"/>
      <c r="C13" s="70" t="s">
        <v>62</v>
      </c>
      <c r="D13" s="71">
        <v>50</v>
      </c>
      <c r="E13" s="27"/>
      <c r="F13" s="72" t="s">
        <v>62</v>
      </c>
      <c r="G13" s="71">
        <v>50</v>
      </c>
      <c r="H13" s="5"/>
    </row>
    <row r="14" spans="1:8" s="4" customFormat="1" ht="15" customHeight="1" x14ac:dyDescent="0.3">
      <c r="A14" s="13"/>
      <c r="B14" s="26"/>
      <c r="C14" s="70" t="s">
        <v>63</v>
      </c>
      <c r="D14" s="71">
        <v>20</v>
      </c>
      <c r="E14" s="27"/>
      <c r="F14" s="72" t="s">
        <v>63</v>
      </c>
      <c r="G14" s="71">
        <v>20</v>
      </c>
      <c r="H14" s="26"/>
    </row>
    <row r="15" spans="1:8" s="4" customFormat="1" ht="15" customHeight="1" x14ac:dyDescent="0.3">
      <c r="A15" s="14"/>
      <c r="B15" s="26"/>
      <c r="C15" s="9" t="s">
        <v>102</v>
      </c>
      <c r="D15" s="69">
        <f>SUM(D10:D14)</f>
        <v>260</v>
      </c>
      <c r="E15" s="27"/>
      <c r="F15" s="9"/>
      <c r="G15" s="104">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workbookViewId="0">
      <selection activeCell="D47" sqref="D47"/>
    </sheetView>
  </sheetViews>
  <sheetFormatPr defaultRowHeight="14.4" x14ac:dyDescent="0.3"/>
  <cols>
    <col min="1" max="1" width="12.6640625" customWidth="1"/>
    <col min="2" max="2" width="82.88671875" customWidth="1"/>
    <col min="3" max="3" width="29.21875" customWidth="1"/>
    <col min="4" max="4" width="15.21875" customWidth="1"/>
  </cols>
  <sheetData>
    <row r="1" spans="1:6" ht="60" customHeight="1" x14ac:dyDescent="0.3">
      <c r="A1" s="17" t="s">
        <v>104</v>
      </c>
    </row>
    <row r="2" spans="1:6" x14ac:dyDescent="0.3">
      <c r="A2" s="17" t="s">
        <v>105</v>
      </c>
    </row>
    <row r="3" spans="1:6" ht="32.4" x14ac:dyDescent="0.3">
      <c r="A3" s="17" t="s">
        <v>106</v>
      </c>
      <c r="C3" s="44"/>
      <c r="D3" s="55"/>
    </row>
    <row r="4" spans="1:6" ht="15" customHeight="1" x14ac:dyDescent="0.3">
      <c r="A4" s="19" t="s">
        <v>200</v>
      </c>
    </row>
    <row r="5" spans="1:6" x14ac:dyDescent="0.3">
      <c r="A5" s="17" t="s">
        <v>107</v>
      </c>
      <c r="C5" s="97" t="s">
        <v>104</v>
      </c>
      <c r="D5" s="97"/>
    </row>
    <row r="6" spans="1:6" ht="16.5" customHeight="1" x14ac:dyDescent="0.4">
      <c r="A6" s="17" t="s">
        <v>108</v>
      </c>
      <c r="C6" s="63" t="s">
        <v>117</v>
      </c>
      <c r="D6" s="85">
        <f ca="1">TODAY()</f>
        <v>43973</v>
      </c>
      <c r="F6" s="59" t="str">
        <f ca="1">IF(D6=TODAY(),"You got it!","")</f>
        <v>You got it!</v>
      </c>
    </row>
    <row r="7" spans="1:6" ht="16.5" customHeight="1" thickBot="1" x14ac:dyDescent="0.35">
      <c r="A7" s="19" t="s">
        <v>109</v>
      </c>
      <c r="C7" s="63" t="s">
        <v>118</v>
      </c>
      <c r="D7" s="85">
        <v>44046</v>
      </c>
    </row>
    <row r="8" spans="1:6" ht="16.5" customHeight="1" thickTop="1" thickBot="1" x14ac:dyDescent="0.35">
      <c r="A8" s="17" t="s">
        <v>110</v>
      </c>
      <c r="C8" s="63" t="s">
        <v>119</v>
      </c>
      <c r="D8" s="73">
        <f ca="1">D7-D6</f>
        <v>73</v>
      </c>
    </row>
    <row r="9" spans="1:6" ht="15" thickTop="1" x14ac:dyDescent="0.3">
      <c r="A9" s="17" t="s">
        <v>111</v>
      </c>
    </row>
    <row r="10" spans="1:6" ht="15" customHeight="1" thickBot="1" x14ac:dyDescent="0.35">
      <c r="A10" s="19" t="s">
        <v>112</v>
      </c>
      <c r="C10" s="63" t="s">
        <v>120</v>
      </c>
      <c r="D10" s="74">
        <v>17</v>
      </c>
    </row>
    <row r="11" spans="1:6" ht="15" customHeight="1" thickTop="1" thickBot="1" x14ac:dyDescent="0.35">
      <c r="A11" s="19" t="s">
        <v>113</v>
      </c>
      <c r="C11" s="63" t="s">
        <v>121</v>
      </c>
      <c r="D11" s="86">
        <f ca="1">D6+D10</f>
        <v>43990</v>
      </c>
    </row>
    <row r="12" spans="1:6" ht="15" customHeight="1" thickTop="1" x14ac:dyDescent="0.3">
      <c r="A12" s="19" t="s">
        <v>199</v>
      </c>
    </row>
    <row r="13" spans="1:6" x14ac:dyDescent="0.3">
      <c r="A13" s="17" t="s">
        <v>20</v>
      </c>
    </row>
    <row r="14" spans="1:6" x14ac:dyDescent="0.3">
      <c r="A14" s="17" t="s">
        <v>21</v>
      </c>
    </row>
    <row r="15" spans="1:6" x14ac:dyDescent="0.3">
      <c r="A15" s="17" t="s">
        <v>22</v>
      </c>
    </row>
    <row r="16" spans="1:6" x14ac:dyDescent="0.3">
      <c r="A16" s="17" t="s">
        <v>114</v>
      </c>
    </row>
    <row r="17" spans="1:4" x14ac:dyDescent="0.3">
      <c r="A17" s="17" t="s">
        <v>115</v>
      </c>
    </row>
    <row r="18" spans="1:4" x14ac:dyDescent="0.3">
      <c r="A18" s="17" t="s">
        <v>116</v>
      </c>
    </row>
    <row r="19" spans="1:4" x14ac:dyDescent="0.3">
      <c r="A19" s="17" t="s">
        <v>27</v>
      </c>
    </row>
    <row r="25" spans="1:4" ht="15" customHeight="1" x14ac:dyDescent="0.3">
      <c r="C25" s="44"/>
      <c r="D25" s="55"/>
    </row>
    <row r="27" spans="1:4" x14ac:dyDescent="0.3">
      <c r="C27" s="97" t="s">
        <v>110</v>
      </c>
      <c r="D27" s="97"/>
    </row>
    <row r="28" spans="1:4" x14ac:dyDescent="0.3">
      <c r="C28" s="63" t="s">
        <v>122</v>
      </c>
      <c r="D28" s="87">
        <f ca="1">NOW()</f>
        <v>43973.505107407407</v>
      </c>
    </row>
    <row r="31" spans="1:4" x14ac:dyDescent="0.3">
      <c r="C31" s="97" t="s">
        <v>123</v>
      </c>
      <c r="D31" s="97"/>
    </row>
    <row r="32" spans="1:4" x14ac:dyDescent="0.3">
      <c r="C32" s="63" t="s">
        <v>124</v>
      </c>
      <c r="D32" s="88">
        <v>0.33333333333333331</v>
      </c>
    </row>
    <row r="33" spans="3:4" x14ac:dyDescent="0.3">
      <c r="C33" s="63" t="s">
        <v>125</v>
      </c>
      <c r="D33" s="88">
        <v>0.5</v>
      </c>
    </row>
    <row r="34" spans="3:4" x14ac:dyDescent="0.3">
      <c r="C34" s="63" t="s">
        <v>126</v>
      </c>
      <c r="D34" s="88">
        <v>0.54166666666666663</v>
      </c>
    </row>
    <row r="35" spans="3:4" ht="15" thickBot="1" x14ac:dyDescent="0.35">
      <c r="C35" s="63" t="s">
        <v>127</v>
      </c>
      <c r="D35" s="88">
        <v>0.70833333333333337</v>
      </c>
    </row>
    <row r="36" spans="3:4" ht="15.6" thickTop="1" thickBot="1" x14ac:dyDescent="0.35">
      <c r="C36" s="63" t="s">
        <v>128</v>
      </c>
      <c r="D36" s="94">
        <f>((D35-D32)-(D34-D33))*24</f>
        <v>8.0000000000000018</v>
      </c>
    </row>
    <row r="37" spans="3:4" ht="15" thickTop="1" x14ac:dyDescent="0.3"/>
    <row r="45" spans="3:4" x14ac:dyDescent="0.3">
      <c r="C45" s="98" t="s">
        <v>129</v>
      </c>
      <c r="D45" s="98"/>
    </row>
    <row r="46" spans="3:4" x14ac:dyDescent="0.3">
      <c r="C46" s="75" t="s">
        <v>130</v>
      </c>
      <c r="D46" s="83">
        <v>43005</v>
      </c>
    </row>
    <row r="47" spans="3:4" x14ac:dyDescent="0.3">
      <c r="C47" s="75" t="s">
        <v>131</v>
      </c>
      <c r="D47" s="89">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G37"/>
  <sheetViews>
    <sheetView showGridLines="0" topLeftCell="B25" zoomScaleNormal="100" workbookViewId="0">
      <selection activeCell="D12" sqref="D12"/>
    </sheetView>
  </sheetViews>
  <sheetFormatPr defaultRowHeight="14.4" x14ac:dyDescent="0.3"/>
  <cols>
    <col min="1" max="1" width="12.6640625" style="17" customWidth="1"/>
    <col min="2" max="2" width="82.88671875" customWidth="1"/>
    <col min="3" max="3" width="17.21875" customWidth="1"/>
    <col min="4" max="4" width="17.44140625" customWidth="1"/>
    <col min="5" max="5" width="21" bestFit="1" customWidth="1"/>
    <col min="6" max="6" width="18.33203125" customWidth="1"/>
  </cols>
  <sheetData>
    <row r="1" spans="1:7" ht="60" customHeight="1" x14ac:dyDescent="0.3">
      <c r="A1" s="17" t="s">
        <v>132</v>
      </c>
      <c r="C1" s="44"/>
      <c r="D1" s="55"/>
      <c r="E1" s="55"/>
      <c r="F1" s="55"/>
    </row>
    <row r="2" spans="1:7" x14ac:dyDescent="0.3">
      <c r="A2" s="17" t="s">
        <v>133</v>
      </c>
      <c r="C2" s="6" t="s">
        <v>142</v>
      </c>
      <c r="D2" s="6" t="s">
        <v>154</v>
      </c>
      <c r="E2" s="6" t="s">
        <v>163</v>
      </c>
      <c r="F2" s="6" t="s">
        <v>164</v>
      </c>
    </row>
    <row r="3" spans="1:7" x14ac:dyDescent="0.3">
      <c r="A3" s="17" t="s">
        <v>134</v>
      </c>
      <c r="C3" s="63" t="s">
        <v>143</v>
      </c>
      <c r="D3" s="63" t="s">
        <v>155</v>
      </c>
      <c r="E3" s="74" t="str">
        <f>D3&amp;","&amp;C3</f>
        <v>Dobre,Alexandra</v>
      </c>
      <c r="F3" s="30" t="str">
        <f>C3&amp;" "&amp;D3</f>
        <v>Alexandra Dobre</v>
      </c>
      <c r="G3" s="101" t="s">
        <v>210</v>
      </c>
    </row>
    <row r="4" spans="1:7" x14ac:dyDescent="0.3">
      <c r="A4" s="17" t="s">
        <v>135</v>
      </c>
      <c r="C4" s="63" t="s">
        <v>144</v>
      </c>
      <c r="D4" s="63" t="s">
        <v>156</v>
      </c>
      <c r="E4" s="102" t="str">
        <f t="shared" ref="E4:E10" si="0">D4&amp;","&amp;C4</f>
        <v>Costache,Andrei</v>
      </c>
      <c r="F4" s="103" t="str">
        <f t="shared" ref="F4:F10" si="1">C4&amp;" "&amp;D4</f>
        <v>Andrei Costache</v>
      </c>
    </row>
    <row r="5" spans="1:7" x14ac:dyDescent="0.3">
      <c r="A5" s="17" t="s">
        <v>136</v>
      </c>
      <c r="C5" s="63" t="s">
        <v>145</v>
      </c>
      <c r="D5" s="63" t="s">
        <v>157</v>
      </c>
      <c r="E5" s="102" t="str">
        <f t="shared" si="0"/>
        <v>Antonescu,Emil</v>
      </c>
      <c r="F5" s="103" t="str">
        <f t="shared" si="1"/>
        <v>Emil Antonescu</v>
      </c>
    </row>
    <row r="6" spans="1:7" x14ac:dyDescent="0.3">
      <c r="A6" s="17" t="s">
        <v>9</v>
      </c>
      <c r="C6" s="63" t="s">
        <v>146</v>
      </c>
      <c r="D6" s="63" t="s">
        <v>158</v>
      </c>
      <c r="E6" s="102" t="str">
        <f t="shared" si="0"/>
        <v>Florea,Magda</v>
      </c>
      <c r="F6" s="103" t="str">
        <f t="shared" si="1"/>
        <v>Magda Florea</v>
      </c>
    </row>
    <row r="7" spans="1:7" x14ac:dyDescent="0.3">
      <c r="A7" s="17" t="s">
        <v>21</v>
      </c>
      <c r="C7" s="63" t="s">
        <v>147</v>
      </c>
      <c r="D7" s="63" t="s">
        <v>159</v>
      </c>
      <c r="E7" s="102" t="str">
        <f t="shared" si="0"/>
        <v>Milea,Ștefan</v>
      </c>
      <c r="F7" s="103" t="str">
        <f t="shared" si="1"/>
        <v>Ștefan Milea</v>
      </c>
    </row>
    <row r="8" spans="1:7" x14ac:dyDescent="0.3">
      <c r="A8" s="17" t="s">
        <v>137</v>
      </c>
      <c r="C8" s="63" t="s">
        <v>148</v>
      </c>
      <c r="D8" s="63" t="s">
        <v>160</v>
      </c>
      <c r="E8" s="102" t="str">
        <f t="shared" si="0"/>
        <v>Munteanu,Iustin</v>
      </c>
      <c r="F8" s="103" t="str">
        <f t="shared" si="1"/>
        <v>Iustin Munteanu</v>
      </c>
    </row>
    <row r="9" spans="1:7" x14ac:dyDescent="0.3">
      <c r="A9" s="17" t="s">
        <v>138</v>
      </c>
      <c r="C9" s="63" t="s">
        <v>149</v>
      </c>
      <c r="D9" s="63" t="s">
        <v>161</v>
      </c>
      <c r="E9" s="102" t="str">
        <f t="shared" si="0"/>
        <v>Năstase,Daniel</v>
      </c>
      <c r="F9" s="103" t="str">
        <f t="shared" si="1"/>
        <v>Daniel Năstase</v>
      </c>
    </row>
    <row r="10" spans="1:7" ht="15" customHeight="1" x14ac:dyDescent="0.3">
      <c r="A10" s="19" t="s">
        <v>206</v>
      </c>
      <c r="C10" s="63" t="s">
        <v>150</v>
      </c>
      <c r="D10" s="63" t="s">
        <v>162</v>
      </c>
      <c r="E10" s="102" t="str">
        <f t="shared" si="0"/>
        <v>Moldovan,Marcela</v>
      </c>
      <c r="F10" s="103" t="str">
        <f t="shared" si="1"/>
        <v>Marcela Moldovan</v>
      </c>
    </row>
    <row r="11" spans="1:7" ht="15" customHeight="1" x14ac:dyDescent="0.3">
      <c r="A11" s="19" t="s">
        <v>207</v>
      </c>
    </row>
    <row r="12" spans="1:7" ht="15" customHeight="1" x14ac:dyDescent="0.3">
      <c r="A12" s="19" t="s">
        <v>208</v>
      </c>
    </row>
    <row r="13" spans="1:7" ht="15" customHeight="1" x14ac:dyDescent="0.3">
      <c r="A13" s="19" t="s">
        <v>139</v>
      </c>
    </row>
    <row r="14" spans="1:7" x14ac:dyDescent="0.3">
      <c r="A14" s="17" t="s">
        <v>22</v>
      </c>
    </row>
    <row r="15" spans="1:7" x14ac:dyDescent="0.3">
      <c r="A15" s="17" t="s">
        <v>140</v>
      </c>
    </row>
    <row r="16" spans="1:7" x14ac:dyDescent="0.3">
      <c r="A16" s="17" t="s">
        <v>141</v>
      </c>
    </row>
    <row r="17" spans="1:4" x14ac:dyDescent="0.3">
      <c r="A17" s="17" t="s">
        <v>27</v>
      </c>
    </row>
    <row r="21" spans="1:4" x14ac:dyDescent="0.3">
      <c r="D21" s="11"/>
    </row>
    <row r="27" spans="1:4" x14ac:dyDescent="0.3">
      <c r="C27" s="97" t="s">
        <v>151</v>
      </c>
      <c r="D27" s="97"/>
    </row>
    <row r="28" spans="1:4" x14ac:dyDescent="0.3">
      <c r="C28" s="63" t="s">
        <v>117</v>
      </c>
      <c r="D28" s="82">
        <f ca="1">TODAY()</f>
        <v>43973</v>
      </c>
    </row>
    <row r="29" spans="1:4" x14ac:dyDescent="0.3">
      <c r="C29" s="63" t="s">
        <v>122</v>
      </c>
      <c r="D29" s="87">
        <f ca="1">NOW()</f>
        <v>43973.505107407407</v>
      </c>
    </row>
    <row r="31" spans="1:4" x14ac:dyDescent="0.3">
      <c r="C31" s="98" t="s">
        <v>152</v>
      </c>
      <c r="D31" s="98"/>
    </row>
    <row r="32" spans="1:4" x14ac:dyDescent="0.3">
      <c r="C32" s="63" t="str">
        <f ca="1">C28&amp;" "&amp;D28</f>
        <v>Data de azi: 43973</v>
      </c>
      <c r="D32" s="63"/>
    </row>
    <row r="33" spans="3:4" x14ac:dyDescent="0.3">
      <c r="C33" s="63" t="str">
        <f ca="1">C29&amp;" "&amp;D29</f>
        <v>Ora curentă: 43973.5051074074</v>
      </c>
      <c r="D33" s="63"/>
    </row>
    <row r="35" spans="3:4" x14ac:dyDescent="0.3">
      <c r="C35" s="99" t="s">
        <v>153</v>
      </c>
      <c r="D35" s="99"/>
    </row>
    <row r="36" spans="3:4" x14ac:dyDescent="0.3">
      <c r="C36" s="30" t="str">
        <f ca="1">C28 &amp;" "&amp; TEXT(D28,"DD.MM.YYYY")</f>
        <v>Data de azi: 22.05.2020</v>
      </c>
      <c r="D36" s="30"/>
    </row>
    <row r="37" spans="3:4" x14ac:dyDescent="0.3">
      <c r="C37" s="30" t="str">
        <f ca="1">C29&amp;" "&amp;TEXT(D29,"H:MM")</f>
        <v>Ora curentă: 12:07</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workbookViewId="0">
      <selection activeCell="G35" sqref="G35"/>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165</v>
      </c>
      <c r="D1" s="55"/>
    </row>
    <row r="2" spans="1:6" x14ac:dyDescent="0.3">
      <c r="A2" s="17" t="s">
        <v>166</v>
      </c>
      <c r="E2" s="20"/>
      <c r="F2" s="20"/>
    </row>
    <row r="3" spans="1:6" ht="15" customHeight="1" x14ac:dyDescent="0.3">
      <c r="A3" s="19" t="s">
        <v>201</v>
      </c>
      <c r="E3" s="20"/>
      <c r="F3" s="20"/>
    </row>
    <row r="4" spans="1:6" ht="15" customHeight="1" x14ac:dyDescent="0.3">
      <c r="A4" s="19" t="s">
        <v>167</v>
      </c>
      <c r="E4" s="20"/>
      <c r="F4" s="20"/>
    </row>
    <row r="5" spans="1:6" ht="15" customHeight="1" x14ac:dyDescent="0.3">
      <c r="A5" s="19" t="s">
        <v>202</v>
      </c>
      <c r="C5" s="60"/>
      <c r="E5" s="20"/>
      <c r="F5" s="20"/>
    </row>
    <row r="6" spans="1:6" ht="15" customHeight="1" x14ac:dyDescent="0.3">
      <c r="A6" s="19" t="s">
        <v>203</v>
      </c>
      <c r="E6" s="20"/>
      <c r="F6" s="20"/>
    </row>
    <row r="7" spans="1:6" x14ac:dyDescent="0.3">
      <c r="A7" s="17" t="s">
        <v>9</v>
      </c>
      <c r="C7" s="20"/>
      <c r="D7" s="20"/>
      <c r="E7" s="20"/>
      <c r="F7" s="20"/>
    </row>
    <row r="8" spans="1:6" x14ac:dyDescent="0.3">
      <c r="A8" s="17" t="s">
        <v>21</v>
      </c>
      <c r="C8" s="100" t="s">
        <v>165</v>
      </c>
      <c r="D8" s="100"/>
    </row>
    <row r="9" spans="1:6" x14ac:dyDescent="0.3">
      <c r="A9" s="17" t="s">
        <v>168</v>
      </c>
      <c r="C9" s="76" t="s">
        <v>176</v>
      </c>
      <c r="D9" s="28" t="b">
        <f>IF(C9="Măr",TRUE,FALSE)</f>
        <v>1</v>
      </c>
    </row>
    <row r="10" spans="1:6" x14ac:dyDescent="0.3">
      <c r="A10" s="17" t="s">
        <v>169</v>
      </c>
      <c r="C10" s="76" t="s">
        <v>177</v>
      </c>
      <c r="D10" s="28" t="b">
        <f>IF(C10="Măr",TRUE,FALSE)</f>
        <v>0</v>
      </c>
    </row>
    <row r="11" spans="1:6" ht="15" customHeight="1" thickBot="1" x14ac:dyDescent="0.35">
      <c r="A11" s="19" t="s">
        <v>204</v>
      </c>
      <c r="C11" s="20"/>
      <c r="D11" s="20"/>
    </row>
    <row r="12" spans="1:6" ht="15" customHeight="1" thickTop="1" thickBot="1" x14ac:dyDescent="0.35">
      <c r="A12" s="19" t="s">
        <v>205</v>
      </c>
      <c r="C12" s="29">
        <v>500</v>
      </c>
      <c r="D12" s="28" t="str">
        <f>IF(C12&lt;100,"Mai mic decât 100","Mai mare sau egal cu 100")</f>
        <v>Mai mare sau egal cu 100</v>
      </c>
    </row>
    <row r="13" spans="1:6" ht="15" customHeight="1" thickTop="1" x14ac:dyDescent="0.3">
      <c r="A13" s="19" t="s">
        <v>170</v>
      </c>
    </row>
    <row r="14" spans="1:6" x14ac:dyDescent="0.3">
      <c r="A14" s="17" t="s">
        <v>171</v>
      </c>
    </row>
    <row r="15" spans="1:6" ht="15" customHeight="1" x14ac:dyDescent="0.3">
      <c r="A15" s="19" t="s">
        <v>172</v>
      </c>
    </row>
    <row r="16" spans="1:6" x14ac:dyDescent="0.3">
      <c r="A16" s="17" t="s">
        <v>20</v>
      </c>
    </row>
    <row r="17" spans="1:6" x14ac:dyDescent="0.3">
      <c r="A17" s="17" t="s">
        <v>21</v>
      </c>
    </row>
    <row r="18" spans="1:6" x14ac:dyDescent="0.3">
      <c r="A18" s="17" t="s">
        <v>22</v>
      </c>
      <c r="C18" s="11"/>
    </row>
    <row r="19" spans="1:6" x14ac:dyDescent="0.3">
      <c r="A19" s="17" t="s">
        <v>173</v>
      </c>
    </row>
    <row r="20" spans="1:6" x14ac:dyDescent="0.3">
      <c r="A20" s="17" t="s">
        <v>174</v>
      </c>
    </row>
    <row r="21" spans="1:6" x14ac:dyDescent="0.3">
      <c r="A21" s="17" t="s">
        <v>175</v>
      </c>
    </row>
    <row r="22" spans="1:6" x14ac:dyDescent="0.3">
      <c r="A22" s="17" t="s">
        <v>27</v>
      </c>
    </row>
    <row r="26" spans="1:6" ht="15" thickBot="1" x14ac:dyDescent="0.35"/>
    <row r="27" spans="1:6" ht="15" thickBot="1" x14ac:dyDescent="0.35">
      <c r="C27" s="37" t="s">
        <v>58</v>
      </c>
      <c r="D27" s="38" t="s">
        <v>180</v>
      </c>
      <c r="E27" s="38" t="s">
        <v>185</v>
      </c>
      <c r="F27" s="38" t="s">
        <v>184</v>
      </c>
    </row>
    <row r="28" spans="1:6" x14ac:dyDescent="0.3">
      <c r="C28" s="39" t="s">
        <v>178</v>
      </c>
      <c r="D28" s="39">
        <v>2</v>
      </c>
      <c r="E28" s="90">
        <v>9.7607115856835538</v>
      </c>
      <c r="F28" s="90">
        <f>'Instrucțiunile IF'!$E$28:$E$29*'Instrucțiunile IF'!$D$28:$D$29</f>
        <v>19.521423171367108</v>
      </c>
    </row>
    <row r="29" spans="1:6" ht="15" thickBot="1" x14ac:dyDescent="0.35">
      <c r="C29" s="31" t="s">
        <v>179</v>
      </c>
      <c r="D29" s="31">
        <v>3</v>
      </c>
      <c r="E29" s="91">
        <v>3.4189202461080024</v>
      </c>
      <c r="F29" s="91">
        <f>'Instrucțiunile IF'!$E$28:$E$29*'Instrucțiunile IF'!$D$28:$D$29</f>
        <v>10.256760738324008</v>
      </c>
    </row>
    <row r="30" spans="1:6" x14ac:dyDescent="0.3">
      <c r="C30" s="20"/>
      <c r="D30" s="20"/>
      <c r="E30" s="20"/>
      <c r="F30" s="20"/>
    </row>
    <row r="31" spans="1:6" x14ac:dyDescent="0.3">
      <c r="C31" s="20"/>
      <c r="D31" s="20" t="s">
        <v>181</v>
      </c>
      <c r="E31" s="92">
        <f>SUM('Instrucțiunile IF'!$E$28:$E$29)</f>
        <v>13.179631831791557</v>
      </c>
      <c r="F31" s="92">
        <f>SUM('Instrucțiunile IF'!F28:F29)</f>
        <v>29.778183909691116</v>
      </c>
    </row>
    <row r="32" spans="1:6" ht="15" thickBot="1" x14ac:dyDescent="0.35">
      <c r="C32" s="20"/>
      <c r="D32" s="20"/>
      <c r="E32" s="20"/>
      <c r="F32" s="20"/>
    </row>
    <row r="33" spans="3:6" ht="15.6" thickTop="1" thickBot="1" x14ac:dyDescent="0.35">
      <c r="C33" s="20"/>
      <c r="D33" s="20" t="s">
        <v>182</v>
      </c>
      <c r="E33" s="96" t="s">
        <v>209</v>
      </c>
      <c r="F33" s="93">
        <f>IF(E33="Da",F31*ImpozitVânzări,0)</f>
        <v>0</v>
      </c>
    </row>
    <row r="34" spans="3:6" ht="15.6" thickTop="1" thickBot="1" x14ac:dyDescent="0.35">
      <c r="C34" s="20"/>
      <c r="D34" s="20"/>
      <c r="E34" s="20"/>
      <c r="F34" s="20"/>
    </row>
    <row r="35" spans="3:6" ht="15.6" thickTop="1" thickBot="1" x14ac:dyDescent="0.35">
      <c r="C35" s="20"/>
      <c r="D35" s="20" t="s">
        <v>183</v>
      </c>
      <c r="E35" s="29" t="s">
        <v>186</v>
      </c>
      <c r="F35" s="93">
        <f>IF(E35="Da",SUM(D28:D29)*Livrare,0)</f>
        <v>6.25</v>
      </c>
    </row>
    <row r="36" spans="3:6" ht="15" thickTop="1" x14ac:dyDescent="0.3"/>
    <row r="37" spans="3:6" x14ac:dyDescent="0.3">
      <c r="D37" s="20" t="s">
        <v>184</v>
      </c>
      <c r="E37" s="20"/>
      <c r="F37" s="92">
        <f>SUM(F33,F31,F35)</f>
        <v>36.028183909691116</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187</v>
      </c>
    </row>
    <row r="2" spans="1:2" s="22" customFormat="1" ht="15" customHeight="1" x14ac:dyDescent="0.45">
      <c r="A2" s="8" t="s">
        <v>188</v>
      </c>
      <c r="B2" s="21"/>
    </row>
    <row r="3" spans="1:2" s="22" customFormat="1" ht="15" customHeight="1" x14ac:dyDescent="0.45">
      <c r="A3" s="8" t="s">
        <v>189</v>
      </c>
      <c r="B3" s="21"/>
    </row>
    <row r="4" spans="1:2" s="23" customFormat="1" ht="15" customHeight="1" x14ac:dyDescent="0.3">
      <c r="A4" s="8" t="s">
        <v>190</v>
      </c>
      <c r="B4" s="21"/>
    </row>
    <row r="5" spans="1:2" s="23" customFormat="1" ht="15" customHeight="1" x14ac:dyDescent="0.3">
      <c r="A5" s="24" t="s">
        <v>191</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2020-05-22T09:07:54Z</dcterms:modified>
  <cp:category/>
  <cp:contentStatus/>
</cp:coreProperties>
</file>