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444" windowWidth="28800" windowHeight="16620" tabRatio="927" activeTab="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5" l="1"/>
  <c r="F4" i="15"/>
  <c r="E5" i="15"/>
  <c r="F5" i="15"/>
  <c r="E6" i="15"/>
  <c r="F6" i="15"/>
  <c r="E7" i="15"/>
  <c r="F7" i="15"/>
  <c r="E8" i="15"/>
  <c r="F8" i="15"/>
  <c r="E9" i="15"/>
  <c r="F9" i="15"/>
  <c r="E10" i="15"/>
  <c r="F10" i="15"/>
  <c r="G15" i="16"/>
  <c r="F7" i="19" l="1"/>
  <c r="F33" i="13" l="1"/>
  <c r="D10" i="13"/>
  <c r="D9" i="13"/>
  <c r="F3" i="15"/>
  <c r="E3" i="15"/>
  <c r="D28" i="10"/>
  <c r="D6" i="10"/>
  <c r="D8" i="10" s="1"/>
  <c r="D15" i="11"/>
  <c r="G7" i="11"/>
  <c r="D7" i="11"/>
  <c r="G15" i="1"/>
  <c r="D15" i="1"/>
  <c r="D7" i="1"/>
  <c r="G7" i="1"/>
  <c r="D51" i="16"/>
  <c r="D15" i="16"/>
  <c r="G7" i="16"/>
  <c r="D7" i="16"/>
  <c r="F6" i="19"/>
  <c r="F5" i="19"/>
  <c r="F4" i="19"/>
  <c r="F3" i="19"/>
  <c r="F29" i="13" l="1"/>
  <c r="F28" i="13"/>
  <c r="D12" i="13"/>
  <c r="D36" i="10" l="1"/>
  <c r="G51" i="16"/>
  <c r="G7" i="19"/>
  <c r="F6" i="10"/>
  <c r="J43" i="19"/>
  <c r="F35" i="13"/>
  <c r="G6" i="19"/>
  <c r="G5" i="19"/>
  <c r="G4" i="19"/>
  <c r="G3" i="19"/>
  <c r="G15" i="11"/>
  <c r="D39" i="16"/>
  <c r="D29" i="15"/>
  <c r="D37" i="15" s="1"/>
  <c r="D28" i="15"/>
  <c r="D36" i="15" s="1"/>
  <c r="D11" i="10"/>
  <c r="E31" i="13"/>
  <c r="C33" i="15" l="1"/>
  <c r="C37" i="15"/>
  <c r="C32" i="15"/>
  <c r="C36" i="15"/>
  <c r="F31" i="13"/>
  <c r="F37" i="13" s="1"/>
</calcChain>
</file>

<file path=xl/sharedStrings.xml><?xml version="1.0" encoding="utf-8"?>
<sst xmlns="http://schemas.openxmlformats.org/spreadsheetml/2006/main" count="316" uniqueCount="214">
  <si>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</si>
  <si>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</si>
  <si>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</si>
  <si>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</si>
  <si>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</si>
  <si>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</si>
  <si>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</si>
  <si>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</si>
  <si>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</si>
  <si>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</si>
  <si>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</si>
  <si>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</si>
  <si>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</si>
  <si>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</si>
  <si>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</si>
  <si>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</si>
  <si>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</si>
  <si>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</si>
  <si>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</si>
  <si>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</si>
  <si>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</si>
  <si>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</si>
  <si>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</si>
  <si>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</si>
  <si>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</si>
  <si>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</si>
  <si>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</si>
  <si>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</si>
  <si>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</si>
  <si>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</si>
  <si>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</si>
  <si>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</si>
  <si>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</si>
  <si>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</si>
  <si>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</si>
  <si>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</si>
  <si>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</si>
  <si>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</si>
  <si>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</si>
  <si>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</si>
  <si>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</si>
  <si>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</si>
  <si>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</si>
  <si>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</si>
  <si>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</si>
  <si>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</si>
  <si>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</si>
  <si>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</si>
  <si>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</si>
  <si>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</si>
  <si>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</si>
  <si>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</si>
  <si>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</si>
  <si>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</si>
  <si>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</si>
  <si>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</si>
  <si>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</si>
  <si>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</si>
  <si>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</si>
  <si>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</si>
  <si>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</si>
  <si>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</si>
  <si>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</si>
  <si>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</si>
  <si>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</si>
  <si>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</si>
  <si>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</si>
  <si>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</si>
  <si>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</si>
  <si>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</si>
  <si>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</si>
  <si>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</si>
  <si>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</si>
  <si>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</si>
  <si>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</si>
  <si>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</si>
  <si>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</si>
  <si>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</si>
  <si>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</si>
  <si>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</si>
  <si>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</si>
  <si>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</si>
  <si>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</si>
  <si>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</si>
  <si>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</si>
  <si>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</si>
  <si>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</si>
  <si>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</si>
  <si>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</si>
  <si>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</si>
  <si>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</si>
  <si>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</si>
  <si>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</si>
  <si>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</si>
  <si>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</si>
  <si>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</si>
  <si>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</si>
  <si>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</si>
  <si>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</si>
  <si>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</si>
  <si>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</si>
  <si>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</si>
  <si>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</si>
  <si>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</si>
  <si>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</si>
  <si>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</si>
  <si>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</si>
  <si>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</si>
  <si>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</si>
  <si>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</si>
  <si>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</si>
  <si>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</si>
  <si>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</si>
  <si>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</si>
  <si>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</si>
  <si>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</si>
  <si>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</si>
  <si>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</si>
  <si>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</si>
  <si>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</si>
  <si>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</si>
  <si>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</si>
  <si>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</si>
  <si>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</si>
  <si>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</si>
  <si>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</si>
  <si>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</si>
  <si>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</si>
  <si>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</si>
  <si>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</si>
  <si>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</si>
  <si>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</si>
  <si>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</si>
  <si>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</si>
  <si>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</si>
  <si>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</si>
  <si>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</si>
  <si>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</si>
  <si>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</si>
  <si>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</si>
  <si>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</si>
  <si>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</si>
  <si>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</si>
  <si>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</si>
  <si>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</si>
  <si>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</si>
  <si>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</si>
  <si>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</si>
  <si>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</si>
  <si>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</si>
  <si>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</si>
  <si>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</si>
  <si>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</si>
  <si>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</si>
  <si>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</si>
  <si>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</si>
  <si>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</si>
  <si>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</si>
  <si>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</si>
  <si>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</si>
  <si>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</si>
  <si>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</si>
  <si>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</si>
  <si>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</si>
  <si>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</si>
  <si>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</si>
  <si>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</si>
  <si>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</si>
  <si>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</si>
  <si>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</si>
  <si>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</si>
  <si>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</si>
  <si>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</si>
  <si>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</si>
  <si>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</si>
  <si>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</si>
  <si>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</si>
  <si>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</si>
  <si>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</si>
  <si>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</si>
  <si>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</si>
  <si>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</si>
  <si>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</si>
  <si>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</si>
  <si>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</si>
  <si>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</si>
  <si>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</si>
  <si>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</si>
  <si>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</si>
  <si>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</si>
  <si>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</si>
  <si>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</si>
  <si>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</si>
  <si>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</si>
  <si>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</si>
  <si>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</si>
  <si>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</si>
  <si>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</si>
  <si>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</si>
  <si>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</si>
  <si>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</si>
  <si>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</si>
  <si>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</si>
  <si>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</si>
  <si>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</si>
  <si>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</si>
  <si>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</si>
  <si>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</si>
  <si>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</si>
  <si>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</si>
  <si>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^nu a mers comanda</t>
  </si>
  <si>
    <t>d7</t>
  </si>
  <si>
    <t>copiaza formula</t>
  </si>
  <si>
    <t>copiază formula</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</si>
</sst>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5"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ont>
    <font>
      <b/>
      <sz val="11"/>
      <color rgb="FFFF0000"/>
      <name val="Calibri"/>
      <family val="2"/>
      <scheme val="minor"/>
    </font>
    <font>
      <b/>
      <sz val="11"/>
      <color rgb="FFFF0000"/>
      <name val="Calibri"/>
      <family val="2"/>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10">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 fillId="5" borderId="7" xfId="12" applyFont="1" applyBorder="1"/>
    <xf numFmtId="0" fontId="1" fillId="0" borderId="0" xfId="10" applyFont="1" applyAlignment="1">
      <alignment horizontal="left"/>
    </xf>
    <xf numFmtId="0" fontId="1" fillId="0" borderId="0" xfId="2" applyFont="1"/>
    <xf numFmtId="0" fontId="1" fillId="5" borderId="7" xfId="8" applyFont="1" applyBorder="1" applyAlignment="1">
      <alignment horizontal="right"/>
    </xf>
    <xf numFmtId="167" fontId="1" fillId="5" borderId="10" xfId="8" applyNumberFormat="1" applyFont="1" applyBorder="1" applyAlignment="1">
      <alignment horizontal="right"/>
    </xf>
    <xf numFmtId="2" fontId="1" fillId="4" borderId="11" xfId="9" applyNumberFormat="1" applyBorder="1"/>
    <xf numFmtId="0" fontId="42" fillId="0" borderId="0" xfId="0" applyFont="1"/>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xf numFmtId="0" fontId="23" fillId="38" borderId="6" xfId="11" applyFont="1" applyFill="1" applyBorder="1"/>
    <xf numFmtId="0" fontId="43" fillId="4" borderId="2" xfId="13" applyFont="1"/>
    <xf numFmtId="0" fontId="1" fillId="38" borderId="10" xfId="8" applyFill="1" applyBorder="1"/>
    <xf numFmtId="0" fontId="1" fillId="38" borderId="1" xfId="8" applyFill="1"/>
    <xf numFmtId="0" fontId="44" fillId="0" borderId="0" xfId="0" applyFont="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1383</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3972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52122"/>
          <a:ext cx="2559089" cy="194924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2579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178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1800" y="6978650"/>
          <a:ext cx="354159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0674" y="3457576"/>
          <a:ext cx="280034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3162503</xdr:colOff>
      <xdr:row>41</xdr:row>
      <xdr:rowOff>170393</xdr:rowOff>
    </xdr:from>
    <xdr:to>
      <xdr:col>1</xdr:col>
      <xdr:colOff>4927600</xdr:colOff>
      <xdr:row>44</xdr:row>
      <xdr:rowOff>118534</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4127703" y="8721726"/>
          <a:ext cx="1765097" cy="532341"/>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1152" y="3417189"/>
          <a:ext cx="2864356" cy="1815084"/>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58566"/>
          <a:ext cx="5719953" cy="2368295"/>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69138"/>
          <a:ext cx="2890597" cy="357555"/>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40531"/>
          <a:ext cx="2919172" cy="362865"/>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32146"/>
          <a:ext cx="2493357" cy="356031"/>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18453"/>
          <a:ext cx="3144688"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700903" cy="329184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1775" y="857250"/>
          <a:ext cx="2614032" cy="1399033"/>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8380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35750" y="3015095"/>
          <a:ext cx="3674918" cy="1694303"/>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2234" cy="3736109"/>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74259"/>
          <a:ext cx="5752234" cy="8691996"/>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2309" y="9709517"/>
          <a:ext cx="3424671" cy="1787450"/>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3003357"/>
          <a:ext cx="5751472" cy="2624282"/>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720760"/>
          <a:ext cx="2884778" cy="347533"/>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124761"/>
          <a:ext cx="2913353" cy="352844"/>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972160"/>
          <a:ext cx="3310319" cy="358616"/>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534073"/>
          <a:ext cx="2913353" cy="352844"/>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75213" y="2059990"/>
          <a:ext cx="3906089" cy="1372183"/>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5875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064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131149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6311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50800</xdr:rowOff>
    </xdr:from>
    <xdr:to>
      <xdr:col>1</xdr:col>
      <xdr:colOff>4959242</xdr:colOff>
      <xdr:row>21</xdr:row>
      <xdr:rowOff>5249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147836</xdr:rowOff>
    </xdr:from>
    <xdr:to>
      <xdr:col>5</xdr:col>
      <xdr:colOff>533402</xdr:colOff>
      <xdr:row>22</xdr:row>
      <xdr:rowOff>22223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65674" y="3188216"/>
          <a:ext cx="367946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98424</xdr:rowOff>
    </xdr:from>
    <xdr:to>
      <xdr:col>4</xdr:col>
      <xdr:colOff>600075</xdr:colOff>
      <xdr:row>48</xdr:row>
      <xdr:rowOff>60325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50884"/>
          <a:ext cx="376428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102899</xdr:rowOff>
    </xdr:from>
    <xdr:to>
      <xdr:col>11</xdr:col>
      <xdr:colOff>485774</xdr:colOff>
      <xdr:row>40</xdr:row>
      <xdr:rowOff>52254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70871" y="6465599"/>
          <a:ext cx="34385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50800</xdr:rowOff>
    </xdr:from>
    <xdr:to>
      <xdr:col>1</xdr:col>
      <xdr:colOff>2484107</xdr:colOff>
      <xdr:row>22</xdr:row>
      <xdr:rowOff>14987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22224</xdr:rowOff>
    </xdr:from>
    <xdr:to>
      <xdr:col>1</xdr:col>
      <xdr:colOff>5219700</xdr:colOff>
      <xdr:row>52</xdr:row>
      <xdr:rowOff>158749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89902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31750</xdr:rowOff>
    </xdr:from>
    <xdr:to>
      <xdr:col>1</xdr:col>
      <xdr:colOff>980459</xdr:colOff>
      <xdr:row>51</xdr:row>
      <xdr:rowOff>176699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31750</xdr:rowOff>
    </xdr:from>
    <xdr:to>
      <xdr:col>1</xdr:col>
      <xdr:colOff>4959806</xdr:colOff>
      <xdr:row>51</xdr:row>
      <xdr:rowOff>176699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79375</xdr:rowOff>
    </xdr:from>
    <xdr:to>
      <xdr:col>1</xdr:col>
      <xdr:colOff>5237988</xdr:colOff>
      <xdr:row>66</xdr:row>
      <xdr:rowOff>136525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2639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10244</xdr:rowOff>
    </xdr:from>
    <xdr:to>
      <xdr:col>1</xdr:col>
      <xdr:colOff>2581275</xdr:colOff>
      <xdr:row>58</xdr:row>
      <xdr:rowOff>178823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188784"/>
          <a:ext cx="2887549" cy="35145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4310</xdr:rowOff>
    </xdr:from>
    <xdr:to>
      <xdr:col>1</xdr:col>
      <xdr:colOff>2609850</xdr:colOff>
      <xdr:row>60</xdr:row>
      <xdr:rowOff>178199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48610"/>
          <a:ext cx="2916124" cy="35676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35228</xdr:rowOff>
    </xdr:from>
    <xdr:to>
      <xdr:col>1</xdr:col>
      <xdr:colOff>3000375</xdr:colOff>
      <xdr:row>65</xdr:row>
      <xdr:rowOff>18617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1104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3686</xdr:rowOff>
    </xdr:from>
    <xdr:to>
      <xdr:col>1</xdr:col>
      <xdr:colOff>2609850</xdr:colOff>
      <xdr:row>62</xdr:row>
      <xdr:rowOff>177575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13746"/>
          <a:ext cx="2916124" cy="35676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32363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zoomScale="75" workbookViewId="0">
      <selection activeCell="A2" sqref="A2"/>
    </sheetView>
  </sheetViews>
  <sheetFormatPr defaultColWidth="11.109375" defaultRowHeight="20.25" customHeight="1" x14ac:dyDescent="0.3"/>
  <cols>
    <col min="1" max="1" width="129.6640625" style="1" customWidth="1"/>
    <col min="2" max="2" width="3.4414062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opLeftCell="A31" zoomScaleNormal="100" workbookViewId="0">
      <selection activeCell="F7" sqref="F7"/>
    </sheetView>
  </sheetViews>
  <sheetFormatPr defaultColWidth="9.109375" defaultRowHeight="14.4" x14ac:dyDescent="0.3"/>
  <cols>
    <col min="1" max="1" width="12.6640625" style="17" customWidth="1"/>
    <col min="2" max="2" width="82.77734375" style="16" customWidth="1"/>
    <col min="3" max="3" width="18.777343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5.6" thickTop="1" thickBot="1" x14ac:dyDescent="0.35">
      <c r="A3" s="17" t="s">
        <v>4</v>
      </c>
      <c r="C3" s="56">
        <v>21</v>
      </c>
      <c r="E3" s="62" t="s">
        <v>31</v>
      </c>
      <c r="F3" s="61">
        <f>C3+C4</f>
        <v>63</v>
      </c>
      <c r="G3" s="63">
        <f>C3+C4</f>
        <v>63</v>
      </c>
    </row>
    <row r="4" spans="1:7" ht="15.6" thickTop="1" thickBot="1" x14ac:dyDescent="0.35">
      <c r="A4" s="17" t="s">
        <v>5</v>
      </c>
      <c r="C4" s="56">
        <v>42</v>
      </c>
      <c r="E4" s="62" t="s">
        <v>32</v>
      </c>
      <c r="F4" s="61">
        <f>C3-C4</f>
        <v>-21</v>
      </c>
      <c r="G4" s="63">
        <f>C3-C4</f>
        <v>-21</v>
      </c>
    </row>
    <row r="5" spans="1:7" ht="15" thickTop="1" x14ac:dyDescent="0.3">
      <c r="A5" s="17" t="s">
        <v>6</v>
      </c>
      <c r="E5" s="62" t="s">
        <v>33</v>
      </c>
      <c r="F5" s="61">
        <f>+C3*C4</f>
        <v>882</v>
      </c>
      <c r="G5" s="63">
        <f>C3*C4</f>
        <v>882</v>
      </c>
    </row>
    <row r="6" spans="1:7" ht="15" thickBot="1" x14ac:dyDescent="0.35">
      <c r="A6" s="17" t="s">
        <v>7</v>
      </c>
      <c r="E6" s="62" t="s">
        <v>34</v>
      </c>
      <c r="F6" s="61">
        <f>C3/C4</f>
        <v>0.5</v>
      </c>
      <c r="G6" s="63">
        <f>C3/C4</f>
        <v>0.5</v>
      </c>
    </row>
    <row r="7" spans="1:7" ht="15" customHeight="1" thickTop="1" thickBot="1" x14ac:dyDescent="0.35">
      <c r="A7" s="17" t="s">
        <v>8</v>
      </c>
      <c r="E7" s="62" t="s">
        <v>35</v>
      </c>
      <c r="F7" s="64">
        <f>C3^C4</f>
        <v>3.4135823067412403E+55</v>
      </c>
      <c r="G7" s="63">
        <f>C3^C4</f>
        <v>3.4135823067412403E+55</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55"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A40" zoomScaleNormal="100" zoomScalePageLayoutView="125" workbookViewId="0">
      <selection activeCell="D15" sqref="D15"/>
    </sheetView>
  </sheetViews>
  <sheetFormatPr defaultColWidth="8.77734375" defaultRowHeight="15" customHeight="1" x14ac:dyDescent="0.3"/>
  <cols>
    <col min="1" max="1" width="12.6640625" style="81" customWidth="1"/>
    <col min="2" max="2" width="82.77734375" style="46" customWidth="1"/>
    <col min="3" max="4" width="13.33203125" style="46" customWidth="1"/>
    <col min="5" max="5" width="2.33203125" style="46" customWidth="1"/>
    <col min="6" max="6" width="19.6640625" style="46" customWidth="1"/>
    <col min="7" max="7" width="13.33203125" style="46" customWidth="1"/>
    <col min="8" max="16384" width="8.77734375" style="46"/>
  </cols>
  <sheetData>
    <row r="1" spans="1:13" ht="60" customHeight="1" x14ac:dyDescent="0.65">
      <c r="A1" s="81" t="s">
        <v>39</v>
      </c>
      <c r="B1" s="43"/>
      <c r="C1" s="44"/>
      <c r="D1" s="45"/>
      <c r="E1" s="45"/>
      <c r="F1" s="45"/>
      <c r="G1" s="45"/>
    </row>
    <row r="2" spans="1:13" ht="15" customHeight="1" x14ac:dyDescent="0.3">
      <c r="A2" s="81" t="s">
        <v>40</v>
      </c>
      <c r="C2" s="47" t="s">
        <v>53</v>
      </c>
      <c r="D2" s="48" t="s">
        <v>69</v>
      </c>
      <c r="F2" s="47" t="s">
        <v>71</v>
      </c>
      <c r="G2" s="48" t="s">
        <v>69</v>
      </c>
    </row>
    <row r="3" spans="1:13" ht="15" customHeight="1" x14ac:dyDescent="0.3">
      <c r="A3" s="80" t="s">
        <v>41</v>
      </c>
      <c r="B3" s="49"/>
      <c r="C3" s="66" t="s">
        <v>54</v>
      </c>
      <c r="D3" s="66">
        <v>50</v>
      </c>
      <c r="F3" s="66" t="s">
        <v>72</v>
      </c>
      <c r="G3" s="66">
        <v>50</v>
      </c>
    </row>
    <row r="4" spans="1:13" ht="15" customHeight="1" x14ac:dyDescent="0.3">
      <c r="A4" s="80" t="s">
        <v>196</v>
      </c>
      <c r="C4" s="66" t="s">
        <v>55</v>
      </c>
      <c r="D4" s="66">
        <v>20</v>
      </c>
      <c r="E4" s="50"/>
      <c r="F4" s="66" t="s">
        <v>73</v>
      </c>
      <c r="G4" s="66">
        <v>30</v>
      </c>
    </row>
    <row r="5" spans="1:13" s="50" customFormat="1" ht="15" customHeight="1" x14ac:dyDescent="0.3">
      <c r="A5" s="81" t="s">
        <v>42</v>
      </c>
      <c r="C5" s="66" t="s">
        <v>56</v>
      </c>
      <c r="D5" s="66">
        <v>60</v>
      </c>
      <c r="F5" s="66" t="s">
        <v>74</v>
      </c>
      <c r="G5" s="66">
        <v>10</v>
      </c>
    </row>
    <row r="6" spans="1:13" s="50" customFormat="1" ht="15" customHeight="1" x14ac:dyDescent="0.3">
      <c r="A6" s="81" t="s">
        <v>10</v>
      </c>
      <c r="B6" s="51"/>
      <c r="C6" s="66" t="s">
        <v>57</v>
      </c>
      <c r="D6" s="67">
        <v>40</v>
      </c>
      <c r="F6" s="66" t="s">
        <v>75</v>
      </c>
      <c r="G6" s="67">
        <v>50</v>
      </c>
    </row>
    <row r="7" spans="1:13" s="50" customFormat="1" ht="15" customHeight="1" x14ac:dyDescent="0.3">
      <c r="A7" s="81" t="s">
        <v>43</v>
      </c>
      <c r="C7" s="77" t="s">
        <v>58</v>
      </c>
      <c r="D7" s="68">
        <f>SUM(D3:D6)</f>
        <v>170</v>
      </c>
      <c r="F7" s="77" t="s">
        <v>58</v>
      </c>
      <c r="G7" s="68">
        <f>SUM(G3:G6)</f>
        <v>140</v>
      </c>
      <c r="M7" s="52"/>
    </row>
    <row r="8" spans="1:13" s="50" customFormat="1" ht="15" customHeight="1" x14ac:dyDescent="0.3">
      <c r="A8" s="81" t="s">
        <v>11</v>
      </c>
      <c r="M8" s="52"/>
    </row>
    <row r="9" spans="1:13" s="50" customFormat="1" ht="15" customHeight="1" x14ac:dyDescent="0.3">
      <c r="A9" s="81" t="s">
        <v>44</v>
      </c>
      <c r="C9" s="47" t="s">
        <v>59</v>
      </c>
      <c r="D9" s="48" t="s">
        <v>69</v>
      </c>
      <c r="F9" s="47" t="s">
        <v>59</v>
      </c>
      <c r="G9" s="48" t="s">
        <v>69</v>
      </c>
      <c r="M9" s="52"/>
    </row>
    <row r="10" spans="1:13" s="50" customFormat="1" ht="15" customHeight="1" x14ac:dyDescent="0.3">
      <c r="A10" s="84" t="s">
        <v>197</v>
      </c>
      <c r="C10" s="66" t="s">
        <v>60</v>
      </c>
      <c r="D10" s="66">
        <v>50</v>
      </c>
      <c r="F10" s="66" t="s">
        <v>60</v>
      </c>
      <c r="G10" s="105">
        <v>50</v>
      </c>
      <c r="M10" s="52"/>
    </row>
    <row r="11" spans="1:13" s="50" customFormat="1" ht="15" customHeight="1" x14ac:dyDescent="0.3">
      <c r="A11" s="80" t="s">
        <v>45</v>
      </c>
      <c r="C11" s="66" t="s">
        <v>61</v>
      </c>
      <c r="D11" s="66">
        <v>100</v>
      </c>
      <c r="F11" s="66" t="s">
        <v>61</v>
      </c>
      <c r="G11" s="105">
        <v>100</v>
      </c>
      <c r="M11" s="52"/>
    </row>
    <row r="12" spans="1:13" s="50" customFormat="1" ht="15" customHeight="1" x14ac:dyDescent="0.3">
      <c r="A12" s="81" t="s">
        <v>46</v>
      </c>
      <c r="C12" s="66" t="s">
        <v>62</v>
      </c>
      <c r="D12" s="66">
        <v>40</v>
      </c>
      <c r="F12" s="66" t="s">
        <v>62</v>
      </c>
      <c r="G12" s="105">
        <v>40</v>
      </c>
      <c r="M12" s="52"/>
    </row>
    <row r="13" spans="1:13" s="50" customFormat="1" ht="15" customHeight="1" x14ac:dyDescent="0.3">
      <c r="A13" s="81" t="s">
        <v>47</v>
      </c>
      <c r="C13" s="66" t="s">
        <v>63</v>
      </c>
      <c r="D13" s="66">
        <v>50</v>
      </c>
      <c r="F13" s="66" t="s">
        <v>63</v>
      </c>
      <c r="G13" s="105">
        <v>50</v>
      </c>
      <c r="M13" s="52"/>
    </row>
    <row r="14" spans="1:13" s="50" customFormat="1" ht="15" customHeight="1" thickBot="1" x14ac:dyDescent="0.35">
      <c r="A14" s="79" t="s">
        <v>48</v>
      </c>
      <c r="C14" s="66" t="s">
        <v>64</v>
      </c>
      <c r="D14" s="66">
        <v>20</v>
      </c>
      <c r="F14" s="66" t="s">
        <v>64</v>
      </c>
      <c r="G14" s="105">
        <v>20</v>
      </c>
      <c r="M14" s="52"/>
    </row>
    <row r="15" spans="1:13" s="50" customFormat="1" ht="15" customHeight="1" thickTop="1" thickBot="1" x14ac:dyDescent="0.35">
      <c r="A15" s="81" t="s">
        <v>23</v>
      </c>
      <c r="C15" s="77" t="s">
        <v>58</v>
      </c>
      <c r="D15" s="94">
        <f>SUM(D10:D14)</f>
        <v>260</v>
      </c>
      <c r="F15" s="77" t="s">
        <v>76</v>
      </c>
      <c r="G15" s="106">
        <f>COUNT(G10:G14)</f>
        <v>5</v>
      </c>
      <c r="M15" s="52"/>
    </row>
    <row r="16" spans="1:13" s="50" customFormat="1" ht="15" customHeight="1" thickTop="1" x14ac:dyDescent="0.3">
      <c r="A16" s="81" t="s">
        <v>49</v>
      </c>
      <c r="M16" s="52"/>
    </row>
    <row r="17" spans="1:13" s="50" customFormat="1" ht="15" customHeight="1" x14ac:dyDescent="0.3">
      <c r="A17" s="81" t="s">
        <v>50</v>
      </c>
      <c r="D17" s="95" t="s">
        <v>210</v>
      </c>
      <c r="M17" s="52"/>
    </row>
    <row r="18" spans="1:13" s="50" customFormat="1" ht="15" customHeight="1" x14ac:dyDescent="0.3">
      <c r="A18" s="81" t="s">
        <v>51</v>
      </c>
      <c r="M18" s="52"/>
    </row>
    <row r="19" spans="1:13" s="50" customFormat="1" ht="15" customHeight="1" x14ac:dyDescent="0.3">
      <c r="A19" s="81" t="s">
        <v>28</v>
      </c>
      <c r="C19" s="52"/>
      <c r="M19" s="52"/>
    </row>
    <row r="20" spans="1:13" s="50" customFormat="1" ht="15" customHeight="1" x14ac:dyDescent="0.3">
      <c r="A20" s="81" t="s">
        <v>52</v>
      </c>
      <c r="M20" s="52"/>
    </row>
    <row r="21" spans="1:13" s="50" customFormat="1" ht="15" customHeight="1" x14ac:dyDescent="0.3">
      <c r="A21" s="81" t="s">
        <v>11</v>
      </c>
      <c r="M21" s="52"/>
    </row>
    <row r="22" spans="1:13" s="50" customFormat="1" ht="15" customHeight="1" x14ac:dyDescent="0.3">
      <c r="A22" s="81"/>
      <c r="M22" s="52"/>
    </row>
    <row r="23" spans="1:13" s="50" customFormat="1" ht="15" customHeight="1" x14ac:dyDescent="0.3">
      <c r="A23" s="81"/>
    </row>
    <row r="26" spans="1:13" ht="15" customHeight="1" x14ac:dyDescent="0.3">
      <c r="H26" s="52"/>
    </row>
    <row r="34" spans="3:7" ht="15" customHeight="1" x14ac:dyDescent="0.3">
      <c r="C34" s="47" t="s">
        <v>53</v>
      </c>
      <c r="D34" s="48" t="s">
        <v>69</v>
      </c>
    </row>
    <row r="35" spans="3:7" ht="15" customHeight="1" x14ac:dyDescent="0.3">
      <c r="C35" s="66" t="s">
        <v>54</v>
      </c>
      <c r="D35" s="66">
        <v>50</v>
      </c>
      <c r="E35" s="50"/>
    </row>
    <row r="36" spans="3:7" ht="15" customHeight="1" x14ac:dyDescent="0.3">
      <c r="C36" s="66" t="s">
        <v>55</v>
      </c>
      <c r="D36" s="66">
        <v>20</v>
      </c>
      <c r="E36" s="50"/>
    </row>
    <row r="37" spans="3:7" ht="15" customHeight="1" x14ac:dyDescent="0.3">
      <c r="C37" s="66" t="s">
        <v>56</v>
      </c>
      <c r="D37" s="66">
        <v>60</v>
      </c>
      <c r="E37" s="50"/>
    </row>
    <row r="38" spans="3:7" ht="15" customHeight="1" x14ac:dyDescent="0.3">
      <c r="C38" s="66" t="s">
        <v>57</v>
      </c>
      <c r="D38" s="66">
        <v>40</v>
      </c>
      <c r="E38" s="50"/>
    </row>
    <row r="39" spans="3:7" ht="15" customHeight="1" x14ac:dyDescent="0.3">
      <c r="C39" s="77" t="s">
        <v>58</v>
      </c>
      <c r="D39" s="65">
        <f>SUM(D35:D38)</f>
        <v>170</v>
      </c>
      <c r="E39" s="50"/>
      <c r="F39" s="50"/>
      <c r="G39" s="50"/>
    </row>
    <row r="44" spans="3:7" ht="15" customHeight="1" x14ac:dyDescent="0.3">
      <c r="C44" s="47" t="s">
        <v>59</v>
      </c>
      <c r="D44" s="48" t="s">
        <v>69</v>
      </c>
      <c r="E44" s="50"/>
    </row>
    <row r="45" spans="3:7" ht="15" customHeight="1" x14ac:dyDescent="0.3">
      <c r="C45" s="66" t="s">
        <v>65</v>
      </c>
      <c r="D45" s="66">
        <v>20</v>
      </c>
      <c r="E45" s="50"/>
    </row>
    <row r="46" spans="3:7" ht="15" customHeight="1" x14ac:dyDescent="0.3">
      <c r="C46" s="66" t="s">
        <v>66</v>
      </c>
      <c r="D46" s="66">
        <v>10</v>
      </c>
      <c r="E46" s="50"/>
    </row>
    <row r="47" spans="3:7" ht="15" customHeight="1" x14ac:dyDescent="0.3">
      <c r="C47" s="66" t="s">
        <v>67</v>
      </c>
      <c r="D47" s="66">
        <v>10</v>
      </c>
      <c r="E47" s="50"/>
    </row>
    <row r="48" spans="3:7" ht="15" customHeight="1" x14ac:dyDescent="0.3">
      <c r="C48" s="66" t="s">
        <v>68</v>
      </c>
      <c r="D48" s="66">
        <v>40</v>
      </c>
      <c r="E48" s="50"/>
    </row>
    <row r="50" spans="4:7" ht="15" customHeight="1" x14ac:dyDescent="0.3">
      <c r="D50" s="48" t="s">
        <v>70</v>
      </c>
      <c r="F50" s="48" t="s">
        <v>77</v>
      </c>
      <c r="G50" s="48" t="s">
        <v>78</v>
      </c>
    </row>
    <row r="51" spans="4:7" ht="15" customHeight="1" x14ac:dyDescent="0.3">
      <c r="D51" s="53">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topLeftCell="A19" zoomScale="125" workbookViewId="0">
      <selection activeCell="D15" sqref="D15"/>
    </sheetView>
  </sheetViews>
  <sheetFormatPr defaultColWidth="8.77734375" defaultRowHeight="14.4" x14ac:dyDescent="0.3"/>
  <cols>
    <col min="1" max="1" width="12.6640625" style="17" customWidth="1"/>
    <col min="2" max="2" width="82.777343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77734375" style="1"/>
  </cols>
  <sheetData>
    <row r="1" spans="1:10" ht="60" customHeight="1" x14ac:dyDescent="0.3">
      <c r="A1" s="17" t="s">
        <v>79</v>
      </c>
      <c r="B1" s="96" t="s">
        <v>211</v>
      </c>
      <c r="C1" s="44"/>
      <c r="D1" s="54"/>
      <c r="E1" s="54"/>
      <c r="F1" s="54"/>
      <c r="G1" s="54"/>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2" t="s">
        <v>54</v>
      </c>
      <c r="D3" s="71">
        <v>50</v>
      </c>
      <c r="E3" s="27"/>
      <c r="F3" s="72" t="s">
        <v>72</v>
      </c>
      <c r="G3" s="71">
        <v>50</v>
      </c>
      <c r="H3" s="25"/>
      <c r="I3" s="25"/>
      <c r="J3" s="5"/>
    </row>
    <row r="4" spans="1:10" ht="15" customHeight="1" x14ac:dyDescent="0.3">
      <c r="A4" s="17" t="s">
        <v>82</v>
      </c>
      <c r="B4" s="25"/>
      <c r="C4" s="72" t="s">
        <v>55</v>
      </c>
      <c r="D4" s="71">
        <v>20</v>
      </c>
      <c r="E4" s="27"/>
      <c r="F4" s="72" t="s">
        <v>73</v>
      </c>
      <c r="G4" s="71">
        <v>30</v>
      </c>
      <c r="H4" s="25"/>
      <c r="I4" s="25"/>
      <c r="J4" s="5"/>
    </row>
    <row r="5" spans="1:10" s="4" customFormat="1" ht="15" customHeight="1" x14ac:dyDescent="0.3">
      <c r="A5" s="17" t="s">
        <v>83</v>
      </c>
      <c r="B5" s="26"/>
      <c r="C5" s="72" t="s">
        <v>56</v>
      </c>
      <c r="D5" s="71">
        <v>60</v>
      </c>
      <c r="E5" s="27"/>
      <c r="F5" s="72" t="s">
        <v>74</v>
      </c>
      <c r="G5" s="71">
        <v>10</v>
      </c>
      <c r="H5" s="26"/>
      <c r="I5" s="26"/>
      <c r="J5" s="5"/>
    </row>
    <row r="6" spans="1:10" s="4" customFormat="1" ht="15" customHeight="1" x14ac:dyDescent="0.3">
      <c r="A6" s="17" t="s">
        <v>84</v>
      </c>
      <c r="B6" s="26"/>
      <c r="C6" s="72" t="s">
        <v>57</v>
      </c>
      <c r="D6" s="71">
        <v>40</v>
      </c>
      <c r="E6" s="27"/>
      <c r="F6" s="72" t="s">
        <v>75</v>
      </c>
      <c r="G6" s="71">
        <v>50</v>
      </c>
      <c r="H6" s="26"/>
      <c r="I6" s="26"/>
      <c r="J6" s="5"/>
    </row>
    <row r="7" spans="1:10" s="4" customFormat="1" ht="15" customHeight="1" x14ac:dyDescent="0.3">
      <c r="A7" s="17" t="s">
        <v>85</v>
      </c>
      <c r="B7" s="26"/>
      <c r="C7" s="9" t="s">
        <v>93</v>
      </c>
      <c r="D7" s="69">
        <f>AVERAGE(D3:D6)</f>
        <v>42.5</v>
      </c>
      <c r="E7" s="27"/>
      <c r="F7" s="9" t="s">
        <v>93</v>
      </c>
      <c r="G7" s="97">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2" t="s">
        <v>60</v>
      </c>
      <c r="D10" s="71">
        <v>50</v>
      </c>
      <c r="E10" s="27"/>
      <c r="F10" s="72" t="s">
        <v>60</v>
      </c>
      <c r="G10" s="71">
        <v>50</v>
      </c>
      <c r="H10" s="26"/>
      <c r="I10" s="26"/>
      <c r="J10" s="5"/>
    </row>
    <row r="11" spans="1:10" s="4" customFormat="1" ht="15" customHeight="1" x14ac:dyDescent="0.3">
      <c r="A11" s="17" t="s">
        <v>89</v>
      </c>
      <c r="B11" s="26"/>
      <c r="C11" s="72" t="s">
        <v>61</v>
      </c>
      <c r="D11" s="71">
        <v>100</v>
      </c>
      <c r="E11" s="27"/>
      <c r="F11" s="72" t="s">
        <v>61</v>
      </c>
      <c r="G11" s="71">
        <v>100</v>
      </c>
      <c r="H11" s="26"/>
      <c r="I11" s="26"/>
      <c r="J11" s="5"/>
    </row>
    <row r="12" spans="1:10" s="4" customFormat="1" ht="15" customHeight="1" x14ac:dyDescent="0.3">
      <c r="A12" s="17" t="s">
        <v>90</v>
      </c>
      <c r="B12" s="26"/>
      <c r="C12" s="72" t="s">
        <v>62</v>
      </c>
      <c r="D12" s="71">
        <v>40</v>
      </c>
      <c r="E12" s="27"/>
      <c r="F12" s="72" t="s">
        <v>62</v>
      </c>
      <c r="G12" s="71">
        <v>40</v>
      </c>
      <c r="H12" s="26"/>
      <c r="I12" s="26"/>
      <c r="J12" s="5"/>
    </row>
    <row r="13" spans="1:10" s="4" customFormat="1" ht="15" customHeight="1" x14ac:dyDescent="0.3">
      <c r="A13" s="17" t="s">
        <v>91</v>
      </c>
      <c r="B13" s="26"/>
      <c r="C13" s="72" t="s">
        <v>63</v>
      </c>
      <c r="D13" s="71">
        <v>50</v>
      </c>
      <c r="E13" s="27"/>
      <c r="F13" s="72" t="s">
        <v>63</v>
      </c>
      <c r="G13" s="71">
        <v>50</v>
      </c>
      <c r="H13" s="26"/>
      <c r="I13" s="26"/>
      <c r="J13" s="5"/>
    </row>
    <row r="14" spans="1:10" s="4" customFormat="1" ht="15" customHeight="1" thickBot="1" x14ac:dyDescent="0.35">
      <c r="A14" s="17" t="s">
        <v>92</v>
      </c>
      <c r="B14" s="26"/>
      <c r="C14" s="72" t="s">
        <v>64</v>
      </c>
      <c r="D14" s="71">
        <v>20</v>
      </c>
      <c r="E14" s="27"/>
      <c r="F14" s="72" t="s">
        <v>64</v>
      </c>
      <c r="G14" s="71">
        <v>20</v>
      </c>
      <c r="H14" s="26"/>
      <c r="I14" s="26"/>
      <c r="J14" s="26"/>
    </row>
    <row r="15" spans="1:10" s="4" customFormat="1" ht="15" customHeight="1" thickTop="1" thickBot="1" x14ac:dyDescent="0.35">
      <c r="A15" s="17"/>
      <c r="B15" s="26"/>
      <c r="C15" s="9" t="s">
        <v>93</v>
      </c>
      <c r="D15" s="97">
        <f>AVERAGE(D10:D14)</f>
        <v>52</v>
      </c>
      <c r="E15" s="27"/>
      <c r="F15" s="26"/>
      <c r="G15" s="56">
        <f>MEDIAN(G10:G14)</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topLeftCell="A22" workbookViewId="0">
      <selection activeCell="D15" sqref="D15"/>
    </sheetView>
  </sheetViews>
  <sheetFormatPr defaultColWidth="8.77734375" defaultRowHeight="14.4" x14ac:dyDescent="0.3"/>
  <cols>
    <col min="1" max="1" width="12.6640625" style="14" customWidth="1"/>
    <col min="2" max="2" width="82.777343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77734375" style="1"/>
  </cols>
  <sheetData>
    <row r="1" spans="1:8" ht="60" customHeight="1" x14ac:dyDescent="0.3">
      <c r="A1" s="14" t="s">
        <v>94</v>
      </c>
      <c r="B1" s="25"/>
      <c r="C1" s="44"/>
      <c r="D1" s="54"/>
      <c r="E1" s="54"/>
      <c r="F1" s="54"/>
      <c r="G1" s="54"/>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70" t="s">
        <v>54</v>
      </c>
      <c r="D3" s="71">
        <v>50</v>
      </c>
      <c r="E3" s="27"/>
      <c r="F3" s="72" t="s">
        <v>72</v>
      </c>
      <c r="G3" s="71">
        <v>50</v>
      </c>
      <c r="H3" s="5"/>
    </row>
    <row r="4" spans="1:8" ht="15" customHeight="1" x14ac:dyDescent="0.3">
      <c r="A4" s="57" t="s">
        <v>97</v>
      </c>
      <c r="B4" s="25"/>
      <c r="C4" s="70" t="s">
        <v>55</v>
      </c>
      <c r="D4" s="71">
        <v>20</v>
      </c>
      <c r="E4" s="27"/>
      <c r="F4" s="72" t="s">
        <v>73</v>
      </c>
      <c r="G4" s="71">
        <v>30</v>
      </c>
      <c r="H4" s="5"/>
    </row>
    <row r="5" spans="1:8" s="4" customFormat="1" ht="15" customHeight="1" x14ac:dyDescent="0.3">
      <c r="A5" s="57" t="s">
        <v>198</v>
      </c>
      <c r="B5" s="26"/>
      <c r="C5" s="70" t="s">
        <v>56</v>
      </c>
      <c r="D5" s="71">
        <v>60</v>
      </c>
      <c r="E5" s="27"/>
      <c r="F5" s="72" t="s">
        <v>74</v>
      </c>
      <c r="G5" s="71">
        <v>10</v>
      </c>
      <c r="H5" s="5"/>
    </row>
    <row r="6" spans="1:8" s="4" customFormat="1" ht="15" customHeight="1" x14ac:dyDescent="0.3">
      <c r="A6" s="57" t="s">
        <v>98</v>
      </c>
      <c r="B6" s="26"/>
      <c r="C6" s="70" t="s">
        <v>57</v>
      </c>
      <c r="D6" s="71">
        <v>40</v>
      </c>
      <c r="E6" s="27"/>
      <c r="F6" s="72" t="s">
        <v>75</v>
      </c>
      <c r="G6" s="71">
        <v>50</v>
      </c>
      <c r="H6" s="5"/>
    </row>
    <row r="7" spans="1:8" s="4" customFormat="1" ht="15" customHeight="1" x14ac:dyDescent="0.3">
      <c r="A7" s="58" t="s">
        <v>99</v>
      </c>
      <c r="B7" s="26"/>
      <c r="C7" s="9" t="s">
        <v>102</v>
      </c>
      <c r="D7" s="69">
        <f>MIN(D3:D6)</f>
        <v>20</v>
      </c>
      <c r="E7" s="27"/>
      <c r="F7" s="9" t="s">
        <v>104</v>
      </c>
      <c r="G7" s="69">
        <f>MAX(G3:G6)</f>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70" t="s">
        <v>60</v>
      </c>
      <c r="D10" s="71">
        <v>50</v>
      </c>
      <c r="E10" s="27"/>
      <c r="F10" s="72" t="s">
        <v>60</v>
      </c>
      <c r="G10" s="71">
        <v>50</v>
      </c>
      <c r="H10" s="5"/>
    </row>
    <row r="11" spans="1:8" s="4" customFormat="1" ht="15" customHeight="1" x14ac:dyDescent="0.3">
      <c r="A11" s="58" t="s">
        <v>199</v>
      </c>
      <c r="B11" s="26"/>
      <c r="C11" s="70" t="s">
        <v>61</v>
      </c>
      <c r="D11" s="71">
        <v>100</v>
      </c>
      <c r="E11" s="27"/>
      <c r="F11" s="72" t="s">
        <v>61</v>
      </c>
      <c r="G11" s="71">
        <v>100</v>
      </c>
      <c r="H11" s="5"/>
    </row>
    <row r="12" spans="1:8" s="4" customFormat="1" ht="15" customHeight="1" x14ac:dyDescent="0.3">
      <c r="A12" s="13"/>
      <c r="B12" s="26"/>
      <c r="C12" s="70" t="s">
        <v>62</v>
      </c>
      <c r="D12" s="71">
        <v>40</v>
      </c>
      <c r="E12" s="27"/>
      <c r="F12" s="72" t="s">
        <v>62</v>
      </c>
      <c r="G12" s="71">
        <v>40</v>
      </c>
      <c r="H12" s="5"/>
    </row>
    <row r="13" spans="1:8" s="4" customFormat="1" ht="15" customHeight="1" x14ac:dyDescent="0.3">
      <c r="A13" s="13"/>
      <c r="B13" s="26"/>
      <c r="C13" s="70" t="s">
        <v>63</v>
      </c>
      <c r="D13" s="71">
        <v>50</v>
      </c>
      <c r="E13" s="27"/>
      <c r="F13" s="72" t="s">
        <v>63</v>
      </c>
      <c r="G13" s="71">
        <v>50</v>
      </c>
      <c r="H13" s="5"/>
    </row>
    <row r="14" spans="1:8" s="4" customFormat="1" ht="15" customHeight="1" x14ac:dyDescent="0.3">
      <c r="A14" s="13"/>
      <c r="B14" s="26"/>
      <c r="C14" s="70" t="s">
        <v>64</v>
      </c>
      <c r="D14" s="71">
        <v>20</v>
      </c>
      <c r="E14" s="27"/>
      <c r="F14" s="72" t="s">
        <v>64</v>
      </c>
      <c r="G14" s="71">
        <v>20</v>
      </c>
      <c r="H14" s="26"/>
    </row>
    <row r="15" spans="1:8" s="4" customFormat="1" ht="15" customHeight="1" x14ac:dyDescent="0.3">
      <c r="A15" s="14"/>
      <c r="B15" s="26"/>
      <c r="C15" s="9" t="s">
        <v>103</v>
      </c>
      <c r="D15" s="69">
        <f>MIN(D10:D14)</f>
        <v>20</v>
      </c>
      <c r="E15" s="27"/>
      <c r="F15" s="9"/>
      <c r="G15" s="69">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16" zoomScale="132" zoomScaleNormal="74" workbookViewId="0">
      <selection activeCell="D8" sqref="D8"/>
    </sheetView>
  </sheetViews>
  <sheetFormatPr defaultColWidth="8.77734375" defaultRowHeight="14.4" x14ac:dyDescent="0.3"/>
  <cols>
    <col min="1" max="1" width="12.6640625" customWidth="1"/>
    <col min="2" max="2" width="82.777343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5"/>
    </row>
    <row r="4" spans="1:6" ht="15" customHeight="1" x14ac:dyDescent="0.3">
      <c r="A4" s="19" t="s">
        <v>201</v>
      </c>
    </row>
    <row r="5" spans="1:6" x14ac:dyDescent="0.3">
      <c r="A5" s="17" t="s">
        <v>108</v>
      </c>
      <c r="C5" s="101" t="s">
        <v>105</v>
      </c>
      <c r="D5" s="101"/>
    </row>
    <row r="6" spans="1:6" ht="16.5" customHeight="1" x14ac:dyDescent="0.4">
      <c r="A6" s="17" t="s">
        <v>109</v>
      </c>
      <c r="C6" s="63" t="s">
        <v>118</v>
      </c>
      <c r="D6" s="85">
        <f ca="1">TODAY()</f>
        <v>43973</v>
      </c>
      <c r="F6" s="59" t="str">
        <f ca="1">IF(D6=TODAY(),"You got it!","")</f>
        <v>You got it!</v>
      </c>
    </row>
    <row r="7" spans="1:6" ht="16.5" customHeight="1" thickBot="1" x14ac:dyDescent="0.35">
      <c r="A7" s="19" t="s">
        <v>110</v>
      </c>
      <c r="C7" s="63" t="s">
        <v>119</v>
      </c>
      <c r="D7" s="98">
        <v>44037</v>
      </c>
    </row>
    <row r="8" spans="1:6" ht="16.5" customHeight="1" thickTop="1" thickBot="1" x14ac:dyDescent="0.35">
      <c r="A8" s="17" t="s">
        <v>111</v>
      </c>
      <c r="C8" s="63" t="s">
        <v>120</v>
      </c>
      <c r="D8" s="73">
        <f ca="1">D7-D6</f>
        <v>64</v>
      </c>
    </row>
    <row r="9" spans="1:6" ht="15" thickTop="1" x14ac:dyDescent="0.3">
      <c r="A9" s="17" t="s">
        <v>112</v>
      </c>
    </row>
    <row r="10" spans="1:6" ht="15" customHeight="1" thickBot="1" x14ac:dyDescent="0.35">
      <c r="A10" s="19" t="s">
        <v>113</v>
      </c>
      <c r="C10" s="63" t="s">
        <v>121</v>
      </c>
      <c r="D10" s="74">
        <v>100</v>
      </c>
    </row>
    <row r="11" spans="1:6" ht="15" customHeight="1" thickTop="1" thickBot="1" x14ac:dyDescent="0.35">
      <c r="A11" s="19" t="s">
        <v>114</v>
      </c>
      <c r="C11" s="63" t="s">
        <v>122</v>
      </c>
      <c r="D11" s="86">
        <f ca="1">D6+D10</f>
        <v>44073</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5"/>
    </row>
    <row r="27" spans="1:4" x14ac:dyDescent="0.3">
      <c r="C27" s="101" t="s">
        <v>111</v>
      </c>
      <c r="D27" s="101"/>
    </row>
    <row r="28" spans="1:4" x14ac:dyDescent="0.3">
      <c r="C28" s="63" t="s">
        <v>123</v>
      </c>
      <c r="D28" s="87">
        <f ca="1">NOW()</f>
        <v>43973.483295949074</v>
      </c>
    </row>
    <row r="31" spans="1:4" x14ac:dyDescent="0.3">
      <c r="C31" s="101" t="s">
        <v>124</v>
      </c>
      <c r="D31" s="101"/>
    </row>
    <row r="32" spans="1:4" x14ac:dyDescent="0.3">
      <c r="C32" s="63" t="s">
        <v>125</v>
      </c>
      <c r="D32" s="88">
        <v>0.33333333333333331</v>
      </c>
    </row>
    <row r="33" spans="3:4" x14ac:dyDescent="0.3">
      <c r="C33" s="63" t="s">
        <v>126</v>
      </c>
      <c r="D33" s="88">
        <v>0.5</v>
      </c>
    </row>
    <row r="34" spans="3:4" x14ac:dyDescent="0.3">
      <c r="C34" s="63" t="s">
        <v>127</v>
      </c>
      <c r="D34" s="88">
        <v>0.54166666666666663</v>
      </c>
    </row>
    <row r="35" spans="3:4" ht="15" thickBot="1" x14ac:dyDescent="0.35">
      <c r="C35" s="63" t="s">
        <v>128</v>
      </c>
      <c r="D35" s="88">
        <v>0.70833333333333337</v>
      </c>
    </row>
    <row r="36" spans="3:4" ht="15.6" thickTop="1" thickBot="1" x14ac:dyDescent="0.35">
      <c r="C36" s="63" t="s">
        <v>129</v>
      </c>
      <c r="D36" s="99">
        <f>((D35-D32)-(D34-D33))*24</f>
        <v>8.0000000000000018</v>
      </c>
    </row>
    <row r="37" spans="3:4" ht="15" thickTop="1" x14ac:dyDescent="0.3"/>
    <row r="45" spans="3:4" x14ac:dyDescent="0.3">
      <c r="C45" s="102" t="s">
        <v>130</v>
      </c>
      <c r="D45" s="102"/>
    </row>
    <row r="46" spans="3:4" x14ac:dyDescent="0.3">
      <c r="C46" s="75" t="s">
        <v>131</v>
      </c>
      <c r="D46" s="83">
        <v>43005</v>
      </c>
    </row>
    <row r="47" spans="3:4" x14ac:dyDescent="0.3">
      <c r="C47" s="75" t="s">
        <v>132</v>
      </c>
      <c r="D47" s="89">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G37"/>
  <sheetViews>
    <sheetView showGridLines="0" zoomScaleNormal="100" workbookViewId="0">
      <selection activeCell="G3" sqref="G3"/>
    </sheetView>
  </sheetViews>
  <sheetFormatPr defaultColWidth="8.77734375" defaultRowHeight="14.4" x14ac:dyDescent="0.3"/>
  <cols>
    <col min="1" max="1" width="12.6640625" style="17" customWidth="1"/>
    <col min="2" max="2" width="82.77734375" customWidth="1"/>
    <col min="3" max="3" width="17.33203125" customWidth="1"/>
    <col min="4" max="4" width="17.44140625" customWidth="1"/>
    <col min="5" max="5" width="21" bestFit="1" customWidth="1"/>
    <col min="6" max="6" width="18.33203125" customWidth="1"/>
  </cols>
  <sheetData>
    <row r="1" spans="1:7" ht="60" customHeight="1" x14ac:dyDescent="0.3">
      <c r="A1" s="17" t="s">
        <v>133</v>
      </c>
      <c r="C1" s="44"/>
      <c r="D1" s="55"/>
      <c r="E1" s="55"/>
      <c r="F1" s="55"/>
    </row>
    <row r="2" spans="1:7" x14ac:dyDescent="0.3">
      <c r="A2" s="17" t="s">
        <v>134</v>
      </c>
      <c r="C2" s="6" t="s">
        <v>143</v>
      </c>
      <c r="D2" s="6" t="s">
        <v>155</v>
      </c>
      <c r="E2" s="6" t="s">
        <v>164</v>
      </c>
      <c r="F2" s="6" t="s">
        <v>165</v>
      </c>
    </row>
    <row r="3" spans="1:7" x14ac:dyDescent="0.3">
      <c r="A3" s="17" t="s">
        <v>135</v>
      </c>
      <c r="C3" s="63" t="s">
        <v>144</v>
      </c>
      <c r="D3" s="63" t="s">
        <v>156</v>
      </c>
      <c r="E3" s="74" t="str">
        <f>D3&amp;", "&amp;C3</f>
        <v>Dobre, Alexandra</v>
      </c>
      <c r="F3" s="30" t="str">
        <f>C3&amp;" "&amp;D3</f>
        <v>Alexandra Dobre</v>
      </c>
      <c r="G3" s="109" t="s">
        <v>212</v>
      </c>
    </row>
    <row r="4" spans="1:7" x14ac:dyDescent="0.3">
      <c r="A4" s="17" t="s">
        <v>136</v>
      </c>
      <c r="C4" s="63" t="s">
        <v>145</v>
      </c>
      <c r="D4" s="63" t="s">
        <v>157</v>
      </c>
      <c r="E4" s="74" t="str">
        <f t="shared" ref="E4:E10" si="0">D4&amp;", "&amp;C4</f>
        <v>Costache, Andrei</v>
      </c>
      <c r="F4" s="30" t="str">
        <f t="shared" ref="F4:F10" si="1">C4&amp;" "&amp;D4</f>
        <v>Andrei Costache</v>
      </c>
    </row>
    <row r="5" spans="1:7" x14ac:dyDescent="0.3">
      <c r="A5" s="17" t="s">
        <v>137</v>
      </c>
      <c r="C5" s="63" t="s">
        <v>146</v>
      </c>
      <c r="D5" s="63" t="s">
        <v>158</v>
      </c>
      <c r="E5" s="107" t="str">
        <f t="shared" si="0"/>
        <v>Antonescu, Emil</v>
      </c>
      <c r="F5" s="108" t="str">
        <f t="shared" si="1"/>
        <v>Emil Antonescu</v>
      </c>
    </row>
    <row r="6" spans="1:7" x14ac:dyDescent="0.3">
      <c r="A6" s="17" t="s">
        <v>10</v>
      </c>
      <c r="C6" s="63" t="s">
        <v>147</v>
      </c>
      <c r="D6" s="63" t="s">
        <v>159</v>
      </c>
      <c r="E6" s="107" t="str">
        <f t="shared" si="0"/>
        <v>Florea, Magda</v>
      </c>
      <c r="F6" s="108" t="str">
        <f t="shared" si="1"/>
        <v>Magda Florea</v>
      </c>
    </row>
    <row r="7" spans="1:7" x14ac:dyDescent="0.3">
      <c r="A7" s="17" t="s">
        <v>22</v>
      </c>
      <c r="C7" s="63" t="s">
        <v>148</v>
      </c>
      <c r="D7" s="63" t="s">
        <v>160</v>
      </c>
      <c r="E7" s="107" t="str">
        <f t="shared" si="0"/>
        <v>Milea, Ștefan</v>
      </c>
      <c r="F7" s="108" t="str">
        <f t="shared" si="1"/>
        <v>Ștefan Milea</v>
      </c>
    </row>
    <row r="8" spans="1:7" x14ac:dyDescent="0.3">
      <c r="A8" s="17" t="s">
        <v>138</v>
      </c>
      <c r="C8" s="63" t="s">
        <v>149</v>
      </c>
      <c r="D8" s="63" t="s">
        <v>161</v>
      </c>
      <c r="E8" s="107" t="str">
        <f t="shared" si="0"/>
        <v>Munteanu, Iustin</v>
      </c>
      <c r="F8" s="108" t="str">
        <f t="shared" si="1"/>
        <v>Iustin Munteanu</v>
      </c>
    </row>
    <row r="9" spans="1:7" x14ac:dyDescent="0.3">
      <c r="A9" s="17" t="s">
        <v>139</v>
      </c>
      <c r="C9" s="63" t="s">
        <v>150</v>
      </c>
      <c r="D9" s="63" t="s">
        <v>162</v>
      </c>
      <c r="E9" s="107" t="str">
        <f t="shared" si="0"/>
        <v>Năstase, Daniel</v>
      </c>
      <c r="F9" s="108" t="str">
        <f t="shared" si="1"/>
        <v>Daniel Năstase</v>
      </c>
    </row>
    <row r="10" spans="1:7" ht="15" customHeight="1" x14ac:dyDescent="0.3">
      <c r="A10" s="19" t="s">
        <v>207</v>
      </c>
      <c r="C10" s="63" t="s">
        <v>151</v>
      </c>
      <c r="D10" s="63" t="s">
        <v>163</v>
      </c>
      <c r="E10" s="107" t="str">
        <f t="shared" si="0"/>
        <v>Moldovan, Marcela</v>
      </c>
      <c r="F10" s="108" t="str">
        <f t="shared" si="1"/>
        <v>Marcela Moldovan</v>
      </c>
    </row>
    <row r="11" spans="1:7" ht="15" customHeight="1" x14ac:dyDescent="0.3">
      <c r="A11" s="19" t="s">
        <v>208</v>
      </c>
    </row>
    <row r="12" spans="1:7" ht="15" customHeight="1" x14ac:dyDescent="0.3">
      <c r="A12" s="19" t="s">
        <v>209</v>
      </c>
    </row>
    <row r="13" spans="1:7" ht="15" customHeight="1" x14ac:dyDescent="0.3">
      <c r="A13" s="19" t="s">
        <v>140</v>
      </c>
    </row>
    <row r="14" spans="1:7" x14ac:dyDescent="0.3">
      <c r="A14" s="17" t="s">
        <v>23</v>
      </c>
    </row>
    <row r="15" spans="1:7" x14ac:dyDescent="0.3">
      <c r="A15" s="17" t="s">
        <v>141</v>
      </c>
    </row>
    <row r="16" spans="1:7" x14ac:dyDescent="0.3">
      <c r="A16" s="17" t="s">
        <v>142</v>
      </c>
    </row>
    <row r="17" spans="1:4" x14ac:dyDescent="0.3">
      <c r="A17" s="17" t="s">
        <v>28</v>
      </c>
    </row>
    <row r="21" spans="1:4" x14ac:dyDescent="0.3">
      <c r="D21" s="11"/>
    </row>
    <row r="27" spans="1:4" x14ac:dyDescent="0.3">
      <c r="C27" s="101" t="s">
        <v>152</v>
      </c>
      <c r="D27" s="101"/>
    </row>
    <row r="28" spans="1:4" x14ac:dyDescent="0.3">
      <c r="C28" s="63" t="s">
        <v>118</v>
      </c>
      <c r="D28" s="82">
        <f ca="1">TODAY()</f>
        <v>43973</v>
      </c>
    </row>
    <row r="29" spans="1:4" x14ac:dyDescent="0.3">
      <c r="C29" s="63" t="s">
        <v>123</v>
      </c>
      <c r="D29" s="87">
        <f ca="1">NOW()</f>
        <v>43973.483295949074</v>
      </c>
    </row>
    <row r="31" spans="1:4" x14ac:dyDescent="0.3">
      <c r="C31" s="102" t="s">
        <v>153</v>
      </c>
      <c r="D31" s="102"/>
    </row>
    <row r="32" spans="1:4" x14ac:dyDescent="0.3">
      <c r="C32" s="63" t="str">
        <f ca="1">C28&amp;" "&amp;D28</f>
        <v>Data de azi: 43973</v>
      </c>
      <c r="D32" s="63"/>
    </row>
    <row r="33" spans="3:4" x14ac:dyDescent="0.3">
      <c r="C33" s="63" t="str">
        <f ca="1">C29&amp;" "&amp;D29</f>
        <v>Ora curentă: 43973.4832959491</v>
      </c>
      <c r="D33" s="63"/>
    </row>
    <row r="35" spans="3:4" x14ac:dyDescent="0.3">
      <c r="C35" s="103" t="s">
        <v>154</v>
      </c>
      <c r="D35" s="103"/>
    </row>
    <row r="36" spans="3:4" x14ac:dyDescent="0.3">
      <c r="C36" s="30" t="str">
        <f ca="1">C28 &amp;" "&amp; TEXT(D28,"DD.MM.YYYY")</f>
        <v>Data de azi: 22.05.2020</v>
      </c>
      <c r="D36" s="30" t="str">
        <f ca="1">C28&amp;" "&amp;TEXT(D28,"DD.MM.YYYY")</f>
        <v>Data de azi: 22.05.2020</v>
      </c>
    </row>
    <row r="37" spans="3:4" x14ac:dyDescent="0.3">
      <c r="C37" s="30" t="str">
        <f ca="1">C29&amp;" "&amp;TEXT(D29,"H:MM")</f>
        <v>Ora curentă: 11:35</v>
      </c>
      <c r="D37" s="30" t="str">
        <f ca="1">C29&amp;" "&amp;TEXT(D29,"H:MM")</f>
        <v>Ora curentă: 11:35</v>
      </c>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abSelected="1" workbookViewId="0">
      <selection activeCell="E9" sqref="E9"/>
    </sheetView>
  </sheetViews>
  <sheetFormatPr defaultColWidth="8.77734375" defaultRowHeight="14.4" x14ac:dyDescent="0.3"/>
  <cols>
    <col min="1" max="1" width="12.6640625" customWidth="1"/>
    <col min="2" max="2" width="82.77734375" customWidth="1"/>
    <col min="3" max="3" width="17.109375" customWidth="1"/>
    <col min="4" max="4" width="26.109375" bestFit="1" customWidth="1"/>
  </cols>
  <sheetData>
    <row r="1" spans="1:6" ht="60" customHeight="1" x14ac:dyDescent="0.3">
      <c r="A1" s="17" t="s">
        <v>166</v>
      </c>
      <c r="D1" s="55"/>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0"/>
      <c r="E5" s="20"/>
      <c r="F5" s="20"/>
    </row>
    <row r="6" spans="1:6" ht="15" customHeight="1" x14ac:dyDescent="0.3">
      <c r="A6" s="19" t="s">
        <v>204</v>
      </c>
      <c r="E6" s="20"/>
      <c r="F6" s="20"/>
    </row>
    <row r="7" spans="1:6" x14ac:dyDescent="0.3">
      <c r="A7" s="17" t="s">
        <v>10</v>
      </c>
      <c r="C7" s="20"/>
      <c r="D7" s="20"/>
      <c r="E7" s="20"/>
      <c r="F7" s="20"/>
    </row>
    <row r="8" spans="1:6" x14ac:dyDescent="0.3">
      <c r="A8" s="17" t="s">
        <v>22</v>
      </c>
      <c r="C8" s="104" t="s">
        <v>166</v>
      </c>
      <c r="D8" s="104"/>
    </row>
    <row r="9" spans="1:6" x14ac:dyDescent="0.3">
      <c r="A9" s="17" t="s">
        <v>169</v>
      </c>
      <c r="C9" s="76" t="s">
        <v>177</v>
      </c>
      <c r="D9" s="28" t="b">
        <f>IF(C9="Măr",TRUE,FALSE)</f>
        <v>1</v>
      </c>
      <c r="E9" s="109" t="s">
        <v>213</v>
      </c>
    </row>
    <row r="10" spans="1:6" ht="16.8" x14ac:dyDescent="0.4">
      <c r="A10" s="17" t="s">
        <v>170</v>
      </c>
      <c r="C10" s="76" t="s">
        <v>178</v>
      </c>
      <c r="D10" s="100" t="b">
        <f>IF(C10="Măr",TRUE,FALSE)</f>
        <v>0</v>
      </c>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90">
        <v>9.7607115856835538</v>
      </c>
      <c r="F28" s="90">
        <f>'Instrucțiunile IF'!$E$28:$E$29*'Instrucțiunile IF'!$D$28:$D$29</f>
        <v>19.521423171367108</v>
      </c>
    </row>
    <row r="29" spans="1:6" ht="15" thickBot="1" x14ac:dyDescent="0.35">
      <c r="C29" s="31" t="s">
        <v>180</v>
      </c>
      <c r="D29" s="31">
        <v>3</v>
      </c>
      <c r="E29" s="91">
        <v>3.4189202461080024</v>
      </c>
      <c r="F29" s="91">
        <f>'Instrucțiunile IF'!$E$28:$E$29*'Instrucțiunile IF'!$D$28:$D$29</f>
        <v>10.256760738324008</v>
      </c>
    </row>
    <row r="30" spans="1:6" x14ac:dyDescent="0.3">
      <c r="C30" s="20"/>
      <c r="D30" s="20"/>
      <c r="E30" s="20"/>
      <c r="F30" s="20"/>
    </row>
    <row r="31" spans="1:6" x14ac:dyDescent="0.3">
      <c r="C31" s="20"/>
      <c r="D31" s="20" t="s">
        <v>182</v>
      </c>
      <c r="E31" s="92">
        <f>SUM('Instrucțiunile IF'!$E$28:$E$29)</f>
        <v>13.179631831791557</v>
      </c>
      <c r="F31" s="92">
        <f>SUM('Instrucțiunile IF'!F28:F29)</f>
        <v>29.778183909691116</v>
      </c>
    </row>
    <row r="32" spans="1:6" ht="15" thickBot="1" x14ac:dyDescent="0.35">
      <c r="C32" s="20"/>
      <c r="D32" s="20"/>
      <c r="E32" s="20"/>
      <c r="F32" s="20"/>
    </row>
    <row r="33" spans="3:6" ht="15.6" thickTop="1" thickBot="1" x14ac:dyDescent="0.35">
      <c r="C33" s="20"/>
      <c r="D33" s="20" t="s">
        <v>183</v>
      </c>
      <c r="E33" s="29" t="s">
        <v>187</v>
      </c>
      <c r="F33" s="93">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3">
        <f>IF(E35="Da",SUM(D28:D29)*1.25,0)</f>
        <v>6.25</v>
      </c>
    </row>
    <row r="36" spans="3:6" ht="15" thickTop="1" x14ac:dyDescent="0.3"/>
    <row r="37" spans="3:6" x14ac:dyDescent="0.3">
      <c r="D37" s="20" t="s">
        <v>185</v>
      </c>
      <c r="E37" s="20"/>
      <c r="F37" s="92">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zoomScaleNormal="100" workbookViewId="0"/>
  </sheetViews>
  <sheetFormatPr defaultColWidth="8.77734375" defaultRowHeight="15" customHeight="1" x14ac:dyDescent="0.3"/>
  <cols>
    <col min="1" max="1" width="8.77734375" style="8"/>
    <col min="2" max="2" width="95.109375" style="21" customWidth="1"/>
    <col min="3" max="16384" width="8.777343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2020-05-22T08:36:19Z</dcterms:modified>
  <cp:category/>
  <cp:contentStatus/>
</cp:coreProperties>
</file>