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23040" windowHeight="9972" tabRatio="927" activeTab="1"/>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 name="Sheet1" sheetId="20" r:id="rId10"/>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0" i="13" l="1"/>
  <c r="D9" i="13"/>
  <c r="G7" i="16"/>
  <c r="F10" i="15"/>
  <c r="F9" i="15"/>
  <c r="F8" i="15"/>
  <c r="F7" i="15"/>
  <c r="F6" i="15"/>
  <c r="F5" i="15"/>
  <c r="F4" i="15"/>
  <c r="E4" i="15"/>
  <c r="E5" i="15"/>
  <c r="E6" i="15"/>
  <c r="E7" i="15"/>
  <c r="E8" i="15"/>
  <c r="E9" i="15"/>
  <c r="E10" i="15"/>
  <c r="E3" i="15"/>
  <c r="D36" i="10"/>
  <c r="D28" i="10"/>
  <c r="D6" i="10"/>
  <c r="D8" i="10" s="1"/>
  <c r="D15" i="11"/>
  <c r="G7" i="11"/>
  <c r="D7" i="11"/>
  <c r="G15" i="1"/>
  <c r="D15" i="1"/>
  <c r="G7" i="1"/>
  <c r="D7" i="1"/>
  <c r="G15" i="16"/>
  <c r="D15" i="16"/>
  <c r="D7" i="16"/>
  <c r="F7" i="19"/>
  <c r="F6" i="19"/>
  <c r="F5" i="19"/>
  <c r="F4" i="19"/>
  <c r="F3" i="19"/>
  <c r="D11" i="10" l="1"/>
  <c r="F29" i="13"/>
  <c r="F28" i="13"/>
  <c r="D12" i="13"/>
  <c r="G51" i="16" l="1"/>
  <c r="G7" i="19"/>
  <c r="F6" i="10"/>
  <c r="J43" i="19"/>
  <c r="F35" i="13"/>
  <c r="G6" i="19"/>
  <c r="G5" i="19"/>
  <c r="G4" i="19"/>
  <c r="G3" i="19"/>
  <c r="F3" i="15"/>
  <c r="D51" i="16"/>
  <c r="G15" i="11"/>
  <c r="D39" i="16"/>
  <c r="D29" i="15"/>
  <c r="D28" i="15"/>
  <c r="E31" i="13"/>
  <c r="C33" i="15" l="1"/>
  <c r="C37" i="15"/>
  <c r="C32" i="15"/>
  <c r="C36" i="15"/>
  <c r="F31" i="13"/>
  <c r="F33" i="13" s="1"/>
  <c r="F37" i="13" s="1"/>
</calcChain>
</file>

<file path=xl/sharedStrings.xml><?xml version="1.0" encoding="utf-8"?>
<sst xmlns="http://schemas.openxmlformats.org/spreadsheetml/2006/main" count="314" uniqueCount="212">
  <si>
    <t>Începeți lucrul cu formule</t>
  </si>
  <si>
    <t>Mergeți înapoi la început apăsând CTRL+HOME. Pentru a începe turul, apăsați CTRL+PAGE DOWN.</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</si>
  <si>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</si>
  <si>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</si>
  <si>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</si>
  <si>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</si>
  <si>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</si>
  <si>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</si>
  <si>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</si>
  <si>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</si>
  <si>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</si>
  <si>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</si>
  <si>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</si>
  <si>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</si>
  <si>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</si>
  <si>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</si>
  <si>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</si>
  <si>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</si>
  <si>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</si>
  <si>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</si>
  <si>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</si>
  <si>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</si>
  <si>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</si>
  <si>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</si>
  <si>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</si>
  <si>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</si>
  <si>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</si>
  <si>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</si>
  <si>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</si>
  <si>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</si>
  <si>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</si>
  <si>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</si>
  <si>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</si>
  <si>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</si>
  <si>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</si>
  <si>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</si>
  <si>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</si>
  <si>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</si>
  <si>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</si>
  <si>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</si>
  <si>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</si>
  <si>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</si>
  <si>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</si>
  <si>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</si>
  <si>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</si>
  <si>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</si>
  <si>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</si>
  <si>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</si>
  <si>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</si>
  <si>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</si>
  <si>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</si>
  <si>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</si>
  <si>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</si>
  <si>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</si>
  <si>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</si>
  <si>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</si>
  <si>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</si>
  <si>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</si>
  <si>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</si>
  <si>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</si>
  <si>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</si>
  <si>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</si>
  <si>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</si>
  <si>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</si>
  <si>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</si>
  <si>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</si>
  <si>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</si>
  <si>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</si>
  <si>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</si>
  <si>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</si>
  <si>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</si>
  <si>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</si>
  <si>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</si>
  <si>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</si>
  <si>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</si>
  <si>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</si>
  <si>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</si>
  <si>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</si>
  <si>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</si>
  <si>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</si>
  <si>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</si>
  <si>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</si>
  <si>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</si>
  <si>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</si>
  <si>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</si>
  <si>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</si>
  <si>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</si>
  <si>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</si>
  <si>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</si>
  <si>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</si>
  <si>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</si>
  <si>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</si>
  <si>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</si>
  <si>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</si>
  <si>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</si>
  <si>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</si>
  <si>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</si>
  <si>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</si>
  <si>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</si>
  <si>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</si>
  <si>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</si>
  <si>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</si>
  <si>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</si>
  <si>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</si>
  <si>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</si>
  <si>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</si>
  <si>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</si>
  <si>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</si>
  <si>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</si>
  <si>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</si>
  <si>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</si>
  <si>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</si>
  <si>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</si>
  <si>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</si>
  <si>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</si>
  <si>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</si>
  <si>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</si>
  <si>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</si>
  <si>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</si>
  <si>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</si>
  <si>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</si>
  <si>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</si>
  <si>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</si>
  <si>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</si>
  <si>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</si>
  <si>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</si>
  <si>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</si>
  <si>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</si>
  <si>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</si>
  <si>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</si>
  <si>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</si>
  <si>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</si>
  <si>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</si>
  <si>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</si>
  <si>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</si>
  <si>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</si>
  <si>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</si>
  <si>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</si>
  <si>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</si>
  <si>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</si>
  <si>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</si>
  <si>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</si>
  <si>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</si>
  <si>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</si>
  <si>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</si>
  <si>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</si>
  <si>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</si>
  <si>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</si>
  <si>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</si>
  <si>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</si>
  <si>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</si>
  <si>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</si>
  <si>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</si>
  <si>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</si>
  <si>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</si>
  <si>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</si>
  <si>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</si>
  <si>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</si>
  <si>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</si>
  <si>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</si>
  <si>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</si>
  <si>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</si>
  <si>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</si>
  <si>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</si>
  <si>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</si>
  <si>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</si>
  <si>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</si>
  <si>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</si>
  <si>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</si>
  <si>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</si>
  <si>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</si>
  <si>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</si>
  <si>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</si>
  <si>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</si>
  <si>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</si>
  <si>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</si>
  <si>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</si>
  <si>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</si>
  <si>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</si>
  <si>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</si>
  <si>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</si>
  <si>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</si>
  <si>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</si>
  <si>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</si>
  <si>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</si>
  <si>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</si>
  <si>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</si>
  <si>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</si>
  <si>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</si>
  <si>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</si>
  <si>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</si>
  <si>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</si>
  <si>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</si>
  <si>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</si>
  <si>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</si>
  <si>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</si>
  <si>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</si>
  <si>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</si>
  <si>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</si>
  <si>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</si>
  <si>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</si>
  <si>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</si>
  <si>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</si>
  <si>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</si>
  <si>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</si>
  <si>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</si>
  <si>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</si>
  <si>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</si>
  <si>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</si>
  <si>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 xml:space="preserve">  </t>
  </si>
  <si>
    <t>Year</t>
  </si>
  <si>
    <t xml:space="preserve">Conference attendance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</si>
</sst>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3"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5" fillId="0" borderId="0" applyFill="0" applyBorder="0">
      <alignment wrapText="1"/>
    </xf>
    <xf numFmtId="0" fontId="2" fillId="0" borderId="0"/>
    <xf numFmtId="0" fontId="6" fillId="2" borderId="0" applyNumberFormat="0" applyProtection="0">
      <alignment horizontal="left" wrapText="1" indent="4"/>
    </xf>
    <xf numFmtId="0" fontId="5" fillId="2" borderId="0" applyNumberFormat="0" applyProtection="0">
      <alignment horizontal="left" wrapText="1" indent="4"/>
    </xf>
    <xf numFmtId="0" fontId="7" fillId="0" borderId="0"/>
    <xf numFmtId="0" fontId="7" fillId="3" borderId="0" applyNumberFormat="0" applyBorder="0" applyProtection="0"/>
    <xf numFmtId="0" fontId="2" fillId="4" borderId="0"/>
    <xf numFmtId="0" fontId="2" fillId="5" borderId="1"/>
    <xf numFmtId="0" fontId="2" fillId="4" borderId="2"/>
    <xf numFmtId="0" fontId="2" fillId="0" borderId="0"/>
    <xf numFmtId="0" fontId="2" fillId="4" borderId="0"/>
    <xf numFmtId="0" fontId="2" fillId="5" borderId="1"/>
    <xf numFmtId="0" fontId="2" fillId="4" borderId="2"/>
    <xf numFmtId="0" fontId="2" fillId="0" borderId="0"/>
    <xf numFmtId="0" fontId="17" fillId="0" borderId="0" applyNumberFormat="0" applyFill="0" applyBorder="0" applyAlignment="0" applyProtection="0"/>
    <xf numFmtId="0" fontId="2" fillId="4" borderId="0"/>
    <xf numFmtId="0" fontId="2" fillId="5" borderId="1"/>
    <xf numFmtId="0" fontId="2" fillId="4" borderId="2"/>
    <xf numFmtId="0" fontId="29" fillId="0" borderId="0" applyNumberFormat="0" applyFill="0" applyBorder="0" applyAlignment="0" applyProtection="0"/>
    <xf numFmtId="165" fontId="12" fillId="0" borderId="0" applyFont="0" applyFill="0" applyBorder="0" applyAlignment="0" applyProtection="0"/>
    <xf numFmtId="164" fontId="12" fillId="0" borderId="0" applyFont="0" applyFill="0" applyBorder="0" applyAlignment="0" applyProtection="0"/>
    <xf numFmtId="44" fontId="12" fillId="0" borderId="0" applyFont="0" applyFill="0" applyBorder="0" applyAlignment="0" applyProtection="0"/>
    <xf numFmtId="42" fontId="12" fillId="0" borderId="0" applyFont="0" applyFill="0" applyBorder="0" applyAlignment="0" applyProtection="0"/>
    <xf numFmtId="9" fontId="12" fillId="0" borderId="0" applyFont="0" applyFill="0" applyBorder="0" applyAlignment="0" applyProtection="0"/>
    <xf numFmtId="0" fontId="30" fillId="0" borderId="0" applyNumberFormat="0" applyFill="0" applyBorder="0" applyAlignment="0" applyProtection="0"/>
    <xf numFmtId="0" fontId="31" fillId="0" borderId="14"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0" applyNumberFormat="0" applyFill="0" applyBorder="0" applyAlignment="0" applyProtection="0"/>
    <xf numFmtId="0" fontId="34" fillId="7" borderId="0" applyNumberFormat="0" applyBorder="0" applyAlignment="0" applyProtection="0"/>
    <xf numFmtId="0" fontId="35" fillId="8" borderId="0" applyNumberFormat="0" applyBorder="0" applyAlignment="0" applyProtection="0"/>
    <xf numFmtId="0" fontId="36" fillId="9" borderId="0" applyNumberFormat="0" applyBorder="0" applyAlignment="0" applyProtection="0"/>
    <xf numFmtId="0" fontId="37" fillId="10" borderId="17" applyNumberFormat="0" applyAlignment="0" applyProtection="0"/>
    <xf numFmtId="0" fontId="38" fillId="11" borderId="18" applyNumberFormat="0" applyAlignment="0" applyProtection="0"/>
    <xf numFmtId="0" fontId="39" fillId="11" borderId="17" applyNumberFormat="0" applyAlignment="0" applyProtection="0"/>
    <xf numFmtId="0" fontId="40" fillId="0" borderId="19" applyNumberFormat="0" applyFill="0" applyAlignment="0" applyProtection="0"/>
    <xf numFmtId="0" fontId="14" fillId="12" borderId="20" applyNumberFormat="0" applyAlignment="0" applyProtection="0"/>
    <xf numFmtId="0" fontId="41" fillId="0" borderId="0" applyNumberFormat="0" applyFill="0" applyBorder="0" applyAlignment="0" applyProtection="0"/>
    <xf numFmtId="0" fontId="12" fillId="13" borderId="1" applyNumberFormat="0" applyFont="0" applyAlignment="0" applyProtection="0"/>
    <xf numFmtId="0" fontId="42" fillId="0" borderId="0" applyNumberFormat="0" applyFill="0" applyBorder="0" applyAlignment="0" applyProtection="0"/>
    <xf numFmtId="0" fontId="9" fillId="0" borderId="21" applyNumberFormat="0" applyFill="0" applyAlignment="0" applyProtection="0"/>
    <xf numFmtId="0" fontId="7"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7"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7"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7"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7"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7"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cellStyleXfs>
  <cellXfs count="102">
    <xf numFmtId="0" fontId="0" fillId="0" borderId="0" xfId="0"/>
    <xf numFmtId="0" fontId="2" fillId="0" borderId="0" xfId="2"/>
    <xf numFmtId="0" fontId="6" fillId="2" borderId="0" xfId="3">
      <alignment horizontal="left" wrapText="1" indent="4"/>
    </xf>
    <xf numFmtId="0" fontId="5" fillId="2" borderId="0" xfId="4">
      <alignment horizontal="left" wrapText="1" indent="4"/>
    </xf>
    <xf numFmtId="0" fontId="2" fillId="0" borderId="0" xfId="2" applyAlignment="1">
      <alignment horizontal="left"/>
    </xf>
    <xf numFmtId="0" fontId="8" fillId="0" borderId="0" xfId="0" applyFont="1"/>
    <xf numFmtId="0" fontId="7" fillId="3" borderId="0" xfId="6"/>
    <xf numFmtId="0" fontId="7" fillId="3" borderId="0" xfId="6" applyAlignment="1">
      <alignment horizontal="right"/>
    </xf>
    <xf numFmtId="0" fontId="7" fillId="0" borderId="0" xfId="5"/>
    <xf numFmtId="0" fontId="9" fillId="0" borderId="0" xfId="2" applyFont="1" applyAlignment="1">
      <alignment horizontal="left"/>
    </xf>
    <xf numFmtId="0" fontId="7" fillId="3" borderId="0" xfId="6" applyAlignment="1">
      <alignment horizontal="left"/>
    </xf>
    <xf numFmtId="14" fontId="0" fillId="0" borderId="0" xfId="0" applyNumberFormat="1"/>
    <xf numFmtId="0" fontId="10" fillId="0" borderId="0" xfId="0" applyFont="1"/>
    <xf numFmtId="0" fontId="10" fillId="0" borderId="0" xfId="2" applyFont="1" applyAlignment="1">
      <alignment horizontal="left"/>
    </xf>
    <xf numFmtId="0" fontId="10" fillId="0" borderId="0" xfId="5" applyFont="1"/>
    <xf numFmtId="0" fontId="11" fillId="0" borderId="0" xfId="0" applyFont="1"/>
    <xf numFmtId="0" fontId="12" fillId="0" borderId="0" xfId="0" applyFont="1"/>
    <xf numFmtId="0" fontId="13" fillId="0" borderId="0" xfId="0" applyFont="1"/>
    <xf numFmtId="0" fontId="13" fillId="0" borderId="0" xfId="0" quotePrefix="1" applyFont="1"/>
    <xf numFmtId="0" fontId="13" fillId="0" borderId="0" xfId="0" applyFont="1" applyAlignment="1">
      <alignment wrapText="1"/>
    </xf>
    <xf numFmtId="0" fontId="0" fillId="0" borderId="0" xfId="0" applyAlignment="1">
      <alignment vertical="center"/>
    </xf>
    <xf numFmtId="0" fontId="2" fillId="0" borderId="0" xfId="14"/>
    <xf numFmtId="0" fontId="15" fillId="0" borderId="0" xfId="14" applyFont="1"/>
    <xf numFmtId="0" fontId="16" fillId="0" borderId="0" xfId="14" applyFont="1" applyAlignment="1">
      <alignment vertical="center"/>
    </xf>
    <xf numFmtId="0" fontId="7" fillId="0" borderId="0" xfId="5" applyAlignment="1">
      <alignment wrapText="1"/>
    </xf>
    <xf numFmtId="0" fontId="4" fillId="0" borderId="0" xfId="2" applyFont="1"/>
    <xf numFmtId="0" fontId="4" fillId="0" borderId="0" xfId="2" applyFont="1" applyAlignment="1">
      <alignment horizontal="left"/>
    </xf>
    <xf numFmtId="0" fontId="4" fillId="0" borderId="0" xfId="2" applyFont="1" applyAlignment="1">
      <alignment horizontal="right"/>
    </xf>
    <xf numFmtId="0" fontId="4" fillId="5" borderId="1" xfId="8" applyFont="1" applyAlignment="1">
      <alignment horizontal="right" vertical="center"/>
    </xf>
    <xf numFmtId="0" fontId="4" fillId="4" borderId="2" xfId="9" applyFont="1" applyAlignment="1">
      <alignment horizontal="center" vertical="center"/>
    </xf>
    <xf numFmtId="0" fontId="2" fillId="5" borderId="1" xfId="8"/>
    <xf numFmtId="0" fontId="0" fillId="0" borderId="3" xfId="0" applyBorder="1" applyAlignment="1">
      <alignment vertical="center"/>
    </xf>
    <xf numFmtId="0" fontId="2" fillId="5" borderId="1" xfId="17"/>
    <xf numFmtId="0" fontId="18" fillId="0" borderId="0" xfId="0" applyFont="1"/>
    <xf numFmtId="0" fontId="2" fillId="4" borderId="0" xfId="16"/>
    <xf numFmtId="0" fontId="17" fillId="0" borderId="0" xfId="15"/>
    <xf numFmtId="0" fontId="19" fillId="2" borderId="0" xfId="27" applyFont="1" applyFill="1" applyBorder="1" applyAlignment="1">
      <alignment horizontal="left" indent="1"/>
    </xf>
    <xf numFmtId="0" fontId="14" fillId="3" borderId="4" xfId="6" applyFont="1" applyBorder="1" applyAlignment="1">
      <alignment horizontal="left" vertical="center"/>
    </xf>
    <xf numFmtId="0" fontId="14" fillId="3" borderId="4" xfId="6" applyFont="1" applyBorder="1" applyAlignment="1">
      <alignment horizontal="right" vertical="center"/>
    </xf>
    <xf numFmtId="0" fontId="0" fillId="6" borderId="4" xfId="0" applyFill="1" applyBorder="1" applyAlignment="1">
      <alignment vertical="center"/>
    </xf>
    <xf numFmtId="0" fontId="20" fillId="0" borderId="0" xfId="0" applyFont="1" applyAlignment="1">
      <alignment horizontal="centerContinuous" vertical="center"/>
    </xf>
    <xf numFmtId="0" fontId="12" fillId="0" borderId="0" xfId="0" applyFont="1" applyAlignment="1">
      <alignment horizontal="centerContinuous"/>
    </xf>
    <xf numFmtId="0" fontId="7" fillId="3" borderId="0" xfId="6" applyAlignment="1">
      <alignment horizontal="center" vertical="center"/>
    </xf>
    <xf numFmtId="0" fontId="22" fillId="0" borderId="0" xfId="10" applyFont="1"/>
    <xf numFmtId="0" fontId="23" fillId="0" borderId="0" xfId="0" applyFont="1" applyAlignment="1">
      <alignment horizontal="centerContinuous" vertical="center"/>
    </xf>
    <xf numFmtId="0" fontId="24" fillId="0" borderId="0" xfId="10" applyFont="1" applyAlignment="1">
      <alignment horizontal="centerContinuous"/>
    </xf>
    <xf numFmtId="0" fontId="24" fillId="0" borderId="0" xfId="10" applyFont="1"/>
    <xf numFmtId="0" fontId="21" fillId="3" borderId="0" xfId="6" applyFont="1"/>
    <xf numFmtId="0" fontId="21" fillId="3" borderId="0" xfId="6" applyFont="1" applyAlignment="1">
      <alignment horizontal="right"/>
    </xf>
    <xf numFmtId="0" fontId="25" fillId="0" borderId="0" xfId="10" applyFont="1"/>
    <xf numFmtId="0" fontId="24" fillId="0" borderId="0" xfId="10" applyFont="1" applyAlignment="1">
      <alignment horizontal="left"/>
    </xf>
    <xf numFmtId="0" fontId="25" fillId="0" borderId="0" xfId="10" applyFont="1" applyAlignment="1">
      <alignment horizontal="left"/>
    </xf>
    <xf numFmtId="0" fontId="26" fillId="0" borderId="0" xfId="0" applyFont="1"/>
    <xf numFmtId="0" fontId="24" fillId="4" borderId="2" xfId="13" applyFont="1"/>
    <xf numFmtId="0" fontId="24" fillId="5" borderId="1" xfId="12" applyFont="1" applyAlignment="1">
      <alignment horizontal="right"/>
    </xf>
    <xf numFmtId="0" fontId="4" fillId="0" borderId="0" xfId="2" applyFont="1" applyAlignment="1">
      <alignment horizontal="centerContinuous"/>
    </xf>
    <xf numFmtId="0" fontId="0" fillId="0" borderId="0" xfId="0" applyAlignment="1">
      <alignment horizontal="centerContinuous"/>
    </xf>
    <xf numFmtId="0" fontId="2" fillId="4" borderId="2" xfId="9"/>
    <xf numFmtId="0" fontId="10" fillId="0" borderId="0" xfId="0" applyFont="1" applyAlignment="1">
      <alignment wrapText="1"/>
    </xf>
    <xf numFmtId="0" fontId="10" fillId="0" borderId="0" xfId="2" applyFont="1" applyAlignment="1">
      <alignment horizontal="left" wrapText="1"/>
    </xf>
    <xf numFmtId="0" fontId="27" fillId="0" borderId="0" xfId="0" applyFont="1"/>
    <xf numFmtId="0" fontId="23" fillId="0" borderId="0" xfId="0" applyFont="1" applyAlignment="1">
      <alignment horizontal="center" vertical="center"/>
    </xf>
    <xf numFmtId="0" fontId="2" fillId="5" borderId="5" xfId="17" applyBorder="1"/>
    <xf numFmtId="0" fontId="2" fillId="4" borderId="6" xfId="16" applyBorder="1" applyAlignment="1">
      <alignment horizontal="left"/>
    </xf>
    <xf numFmtId="0" fontId="2" fillId="4" borderId="6" xfId="7" applyBorder="1"/>
    <xf numFmtId="0" fontId="2" fillId="4" borderId="2" xfId="13"/>
    <xf numFmtId="0" fontId="24" fillId="5" borderId="7" xfId="12" applyFont="1" applyBorder="1"/>
    <xf numFmtId="0" fontId="24" fillId="4" borderId="6" xfId="11" applyFont="1" applyBorder="1"/>
    <xf numFmtId="0" fontId="24" fillId="4" borderId="8" xfId="11" applyFont="1" applyBorder="1"/>
    <xf numFmtId="0" fontId="2" fillId="5" borderId="10" xfId="12" applyBorder="1"/>
    <xf numFmtId="0" fontId="4" fillId="5" borderId="7" xfId="8" applyFont="1" applyBorder="1" applyAlignment="1">
      <alignment horizontal="right"/>
    </xf>
    <xf numFmtId="0" fontId="4" fillId="4" borderId="6" xfId="7" applyFont="1" applyBorder="1"/>
    <xf numFmtId="0" fontId="4" fillId="4" borderId="6" xfId="7" applyFont="1" applyBorder="1" applyAlignment="1">
      <alignment horizontal="right"/>
    </xf>
    <xf numFmtId="0" fontId="4" fillId="4" borderId="6" xfId="7" applyFont="1" applyBorder="1" applyAlignment="1">
      <alignment horizontal="left"/>
    </xf>
    <xf numFmtId="0" fontId="2" fillId="4" borderId="11" xfId="9" applyBorder="1"/>
    <xf numFmtId="0" fontId="2" fillId="5" borderId="10" xfId="8" applyBorder="1"/>
    <xf numFmtId="0" fontId="3" fillId="4" borderId="6" xfId="7" applyFont="1" applyBorder="1"/>
    <xf numFmtId="0" fontId="2" fillId="4" borderId="1" xfId="7" applyBorder="1"/>
    <xf numFmtId="0" fontId="9" fillId="0" borderId="9" xfId="10" applyFont="1" applyBorder="1" applyAlignment="1">
      <alignment horizontal="left"/>
    </xf>
    <xf numFmtId="0" fontId="24" fillId="5" borderId="1" xfId="12" applyFont="1"/>
    <xf numFmtId="0" fontId="7" fillId="0" borderId="0" xfId="10" applyFont="1" applyAlignment="1">
      <alignment horizontal="left" wrapText="1"/>
    </xf>
    <xf numFmtId="0" fontId="7" fillId="0" borderId="0" xfId="5" applyFont="1" applyAlignment="1">
      <alignment wrapText="1"/>
    </xf>
    <xf numFmtId="0" fontId="7" fillId="0" borderId="0" xfId="5" applyFont="1"/>
    <xf numFmtId="166" fontId="4" fillId="5" borderId="10" xfId="8" applyNumberFormat="1" applyFont="1" applyBorder="1" applyAlignment="1">
      <alignment horizontal="right"/>
    </xf>
    <xf numFmtId="166" fontId="2" fillId="4" borderId="6" xfId="7" applyNumberFormat="1" applyBorder="1"/>
    <xf numFmtId="0" fontId="7" fillId="0" borderId="0" xfId="0" applyFont="1" applyAlignment="1">
      <alignment wrapText="1"/>
    </xf>
    <xf numFmtId="167" fontId="4" fillId="5" borderId="10" xfId="8" applyNumberFormat="1" applyFont="1" applyBorder="1" applyAlignment="1">
      <alignment horizontal="right"/>
    </xf>
    <xf numFmtId="167" fontId="2" fillId="4" borderId="11" xfId="9" applyNumberFormat="1" applyBorder="1"/>
    <xf numFmtId="168" fontId="4" fillId="5" borderId="10" xfId="8" applyNumberFormat="1" applyFont="1" applyBorder="1" applyAlignment="1">
      <alignment horizontal="right"/>
    </xf>
    <xf numFmtId="168" fontId="2" fillId="5" borderId="10" xfId="8" applyNumberFormat="1" applyBorder="1"/>
    <xf numFmtId="168" fontId="2"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2" fillId="5" borderId="1" xfId="8" applyNumberFormat="1" applyAlignment="1">
      <alignment vertical="center"/>
    </xf>
    <xf numFmtId="167" fontId="1" fillId="5" borderId="10" xfId="8" applyNumberFormat="1" applyFont="1" applyBorder="1" applyAlignment="1">
      <alignment horizontal="right"/>
    </xf>
    <xf numFmtId="14" fontId="2" fillId="5" borderId="10" xfId="8" applyNumberFormat="1" applyBorder="1"/>
    <xf numFmtId="0" fontId="0" fillId="0" borderId="0" xfId="0" applyBorder="1"/>
    <xf numFmtId="0" fontId="14" fillId="3" borderId="0" xfId="6" applyFont="1" applyAlignment="1">
      <alignment horizontal="center"/>
    </xf>
    <xf numFmtId="0" fontId="14" fillId="3" borderId="12" xfId="6" applyFont="1" applyBorder="1" applyAlignment="1">
      <alignment horizontal="center"/>
    </xf>
    <xf numFmtId="0" fontId="14" fillId="3" borderId="13" xfId="6" applyFont="1" applyBorder="1" applyAlignment="1">
      <alignment horizontal="center"/>
    </xf>
    <xf numFmtId="0" fontId="14" fillId="3" borderId="13"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a:lstStyle/>
          <a:p>
            <a:pPr>
              <a:defRPr/>
            </a:pPr>
            <a:r>
              <a:rPr lang="en-US"/>
              <a:t>Annual</a:t>
            </a:r>
            <a:r>
              <a:rPr lang="en-US" baseline="0"/>
              <a:t> Performance</a:t>
            </a:r>
            <a:endParaRPr lang="en-US"/>
          </a:p>
        </c:rich>
      </c:tx>
      <c:layout>
        <c:manualLayout>
          <c:xMode val="edge"/>
          <c:yMode val="edge"/>
          <c:x val="0.27436386456365847"/>
          <c:y val="2.5925925925925925E-2"/>
        </c:manualLayout>
      </c:layout>
      <c:overlay val="0"/>
      <c:spPr>
        <a:solidFill>
          <a:schemeClr val="accent2"/>
        </a:solidFill>
        <a:ln>
          <a:solidFill>
            <a:sysClr val="windowText" lastClr="000000"/>
          </a:solidFill>
        </a:ln>
      </c:spPr>
    </c:title>
    <c:autoTitleDeleted val="0"/>
    <c:plotArea>
      <c:layout/>
      <c:barChart>
        <c:barDir val="col"/>
        <c:grouping val="clustered"/>
        <c:varyColors val="0"/>
        <c:ser>
          <c:idx val="0"/>
          <c:order val="0"/>
          <c:tx>
            <c:strRef>
              <c:f>Sheet1!$B$3</c:f>
              <c:strCache>
                <c:ptCount val="1"/>
                <c:pt idx="0">
                  <c:v>Year</c:v>
                </c:pt>
              </c:strCache>
            </c:strRef>
          </c:tx>
          <c:invertIfNegative val="0"/>
          <c:val>
            <c:numRef>
              <c:f>Sheet1!$B$4:$B$9</c:f>
              <c:numCache>
                <c:formatCode>General</c:formatCode>
                <c:ptCount val="6"/>
                <c:pt idx="0">
                  <c:v>2013</c:v>
                </c:pt>
                <c:pt idx="1">
                  <c:v>2014</c:v>
                </c:pt>
                <c:pt idx="2">
                  <c:v>2015</c:v>
                </c:pt>
                <c:pt idx="3">
                  <c:v>2016</c:v>
                </c:pt>
                <c:pt idx="4">
                  <c:v>2017</c:v>
                </c:pt>
                <c:pt idx="5">
                  <c:v>2018</c:v>
                </c:pt>
              </c:numCache>
            </c:numRef>
          </c:val>
        </c:ser>
        <c:ser>
          <c:idx val="1"/>
          <c:order val="1"/>
          <c:tx>
            <c:strRef>
              <c:f>Sheet1!$C$3</c:f>
              <c:strCache>
                <c:ptCount val="1"/>
                <c:pt idx="0">
                  <c:v>Conference attendance </c:v>
                </c:pt>
              </c:strCache>
            </c:strRef>
          </c:tx>
          <c:invertIfNegative val="0"/>
          <c:trendline>
            <c:trendlineType val="linear"/>
            <c:dispRSqr val="0"/>
            <c:dispEq val="0"/>
          </c:trendline>
          <c:val>
            <c:numRef>
              <c:f>Sheet1!$C$4:$C$9</c:f>
              <c:numCache>
                <c:formatCode>General</c:formatCode>
                <c:ptCount val="6"/>
                <c:pt idx="0">
                  <c:v>500</c:v>
                </c:pt>
                <c:pt idx="1">
                  <c:v>800</c:v>
                </c:pt>
                <c:pt idx="2">
                  <c:v>1000</c:v>
                </c:pt>
                <c:pt idx="3">
                  <c:v>900</c:v>
                </c:pt>
                <c:pt idx="4">
                  <c:v>1000</c:v>
                </c:pt>
                <c:pt idx="5">
                  <c:v>1200</c:v>
                </c:pt>
              </c:numCache>
            </c:numRef>
          </c:val>
        </c:ser>
        <c:dLbls>
          <c:showLegendKey val="0"/>
          <c:showVal val="0"/>
          <c:showCatName val="0"/>
          <c:showSerName val="0"/>
          <c:showPercent val="0"/>
          <c:showBubbleSize val="0"/>
        </c:dLbls>
        <c:gapWidth val="0"/>
        <c:axId val="283806648"/>
        <c:axId val="283810176"/>
      </c:barChart>
      <c:catAx>
        <c:axId val="283806648"/>
        <c:scaling>
          <c:orientation val="minMax"/>
        </c:scaling>
        <c:delete val="0"/>
        <c:axPos val="b"/>
        <c:majorTickMark val="none"/>
        <c:minorTickMark val="none"/>
        <c:tickLblPos val="nextTo"/>
        <c:crossAx val="283810176"/>
        <c:crosses val="autoZero"/>
        <c:auto val="1"/>
        <c:lblAlgn val="ctr"/>
        <c:lblOffset val="100"/>
        <c:noMultiLvlLbl val="0"/>
      </c:catAx>
      <c:valAx>
        <c:axId val="283810176"/>
        <c:scaling>
          <c:orientation val="minMax"/>
        </c:scaling>
        <c:delete val="0"/>
        <c:axPos val="l"/>
        <c:numFmt formatCode="General" sourceLinked="1"/>
        <c:majorTickMark val="out"/>
        <c:minorTickMark val="none"/>
        <c:tickLblPos val="nextTo"/>
        <c:crossAx val="283806648"/>
        <c:crosses val="autoZero"/>
        <c:crossBetween val="between"/>
      </c:valAx>
    </c:plotArea>
    <c:legend>
      <c:legendPos val="b"/>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3.png"/><Relationship Id="rId13" Type="http://schemas.openxmlformats.org/officeDocument/2006/relationships/hyperlink" Target="https://support.office.com/ro-RO/article/excel-functions-alphabetical-b3944572-255d-4efb-bb96-c6d90033e188?ui=ro-RO&amp;rs=en-001&amp;ad=us" TargetMode="External"/><Relationship Id="rId18" Type="http://schemas.openxmlformats.org/officeDocument/2006/relationships/image" Target="../media/image9.svg"/><Relationship Id="rId3" Type="http://schemas.openxmlformats.org/officeDocument/2006/relationships/hyperlink" Target="#'Pornire'!A1"/><Relationship Id="rId21" Type="http://schemas.openxmlformats.org/officeDocument/2006/relationships/image" Target="../media/image9.png"/><Relationship Id="rId7" Type="http://schemas.openxmlformats.org/officeDocument/2006/relationships/hyperlink" Target="https://support.office.com/ro-ro/article/utilizarea-excel-drept-calculator-a1abc057-ed11-443a-a635-68216555ad0a?omkt=ro-RO&amp;ui=ro-RO&amp;rs=ro-RO&amp;ad=RO" TargetMode="External"/><Relationship Id="rId12" Type="http://schemas.openxmlformats.org/officeDocument/2006/relationships/hyperlink" Target="https://support.office.com/ro-RO/article/excel-functions-by-category-5f91f4e9-7b42-46d2-9bd1-63f26a86c0e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7.svg"/><Relationship Id="rId20" Type="http://schemas.openxmlformats.org/officeDocument/2006/relationships/image" Target="../media/image8.png"/><Relationship Id="rId1" Type="http://schemas.openxmlformats.org/officeDocument/2006/relationships/hyperlink" Target="#'No&#539;iuni de baz&#259;'!A60"/><Relationship Id="rId6" Type="http://schemas.openxmlformats.org/officeDocument/2006/relationships/image" Target="../media/image3.svg"/><Relationship Id="rId11" Type="http://schemas.openxmlformats.org/officeDocument/2006/relationships/image" Target="../media/image4.png"/><Relationship Id="rId15" Type="http://schemas.openxmlformats.org/officeDocument/2006/relationships/image" Target="../media/image5.png"/><Relationship Id="rId10" Type="http://schemas.openxmlformats.org/officeDocument/2006/relationships/hyperlink" Target="https://support.office.com/ro-RO/article/overview-of-formulas-in-excel-ecfdc708-9162-49e8-b993-c311f47ca173?ui=ro-RO&amp;rs=en-001&amp;ad=us" TargetMode="External"/><Relationship Id="rId19" Type="http://schemas.openxmlformats.org/officeDocument/2006/relationships/image" Target="../media/image7.png"/><Relationship Id="rId4" Type="http://schemas.openxmlformats.org/officeDocument/2006/relationships/image" Target="../media/image2.png"/><Relationship Id="rId9" Type="http://schemas.openxmlformats.org/officeDocument/2006/relationships/image" Target="../media/image5.svg"/><Relationship Id="rId14" Type="http://schemas.openxmlformats.org/officeDocument/2006/relationships/hyperlink" Target="https://support.office.com/ro-RO/article/excel-for-windows-training-9bc05390-e94c-46af-a5b3-d7c22f6990bb?ui=ro-RO&amp;rs=en-001&amp;ad=us" TargetMode="External"/></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3.png"/><Relationship Id="rId18" Type="http://schemas.openxmlformats.org/officeDocument/2006/relationships/image" Target="../media/image16.pn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use-autosum-to-sum-numbers-543941e7-e783-44ef-8317-7d1bb85fe706?ui=ro-RO&amp;rs=en-001&amp;ad=us" TargetMode="External"/><Relationship Id="rId12" Type="http://schemas.openxmlformats.org/officeDocument/2006/relationships/image" Target="../media/image14.svg"/><Relationship Id="rId17" Type="http://schemas.openxmlformats.org/officeDocument/2006/relationships/image" Target="../media/image3.svg"/><Relationship Id="rId2" Type="http://schemas.openxmlformats.org/officeDocument/2006/relationships/hyperlink" Target="#AVERAGE!A1"/><Relationship Id="rId16" Type="http://schemas.openxmlformats.org/officeDocument/2006/relationships/image" Target="../media/image15.png"/><Relationship Id="rId1" Type="http://schemas.openxmlformats.org/officeDocument/2006/relationships/hyperlink" Target="#'Introducere &#238;n func&#539;ii'!A1"/><Relationship Id="rId6" Type="http://schemas.openxmlformats.org/officeDocument/2006/relationships/image" Target="../media/image5.svg"/><Relationship Id="rId11" Type="http://schemas.openxmlformats.org/officeDocument/2006/relationships/image" Target="../media/image12.png"/><Relationship Id="rId15" Type="http://schemas.openxmlformats.org/officeDocument/2006/relationships/image" Target="../media/image7.svg"/><Relationship Id="rId10" Type="http://schemas.openxmlformats.org/officeDocument/2006/relationships/hyperlink" Target="https://support.office.com/ro-RO/article/excel-for-windows-training-9bc05390-e94c-46af-a5b3-d7c22f6990bb?ui=ro-RO&amp;rs=en-001&amp;ad=us" TargetMode="External"/><Relationship Id="rId19" Type="http://schemas.openxmlformats.org/officeDocument/2006/relationships/hyperlink" Target="#'Introducere &#238;n func&#539;ii'!A63"/><Relationship Id="rId4" Type="http://schemas.openxmlformats.org/officeDocument/2006/relationships/image" Target="../media/image10.png"/><Relationship Id="rId9" Type="http://schemas.openxmlformats.org/officeDocument/2006/relationships/hyperlink" Target="https://support.office.com/ro-RO/article/count-function-a59cd7fc-b623-4d93-87a4-d23bf411294c?ui=ro-RO&amp;rs=en-001&amp;ad=us" TargetMode="External"/><Relationship Id="rId14" Type="http://schemas.openxmlformats.org/officeDocument/2006/relationships/image" Target="../media/image14.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13" Type="http://schemas.openxmlformats.org/officeDocument/2006/relationships/image" Target="../media/image20.png"/><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19.png"/><Relationship Id="rId2" Type="http://schemas.openxmlformats.org/officeDocument/2006/relationships/image" Target="../media/image3.svg"/><Relationship Id="rId16" Type="http://schemas.openxmlformats.org/officeDocument/2006/relationships/image" Target="../media/image7.svg"/><Relationship Id="rId1" Type="http://schemas.openxmlformats.org/officeDocument/2006/relationships/image" Target="../media/image15.png"/><Relationship Id="rId6" Type="http://schemas.openxmlformats.org/officeDocument/2006/relationships/image" Target="../media/image17.png"/><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mode-function-e45192ce-9122-4980-82ed-4bdc34973120?ocmsassetid=e45192ce-9122-4980-82ed-4bdc34973120&amp;ui=ro-RO&amp;rs=en-001&amp;ad=us" TargetMode="External"/><Relationship Id="rId4" Type="http://schemas.openxmlformats.org/officeDocument/2006/relationships/hyperlink" Target="#'MIN &#537;i MAX'!A1"/><Relationship Id="rId9" Type="http://schemas.openxmlformats.org/officeDocument/2006/relationships/image" Target="../media/image18.png"/></Relationships>
</file>

<file path=xl/drawings/_rels/drawing5.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image" Target="../media/image5.svg"/><Relationship Id="rId7" Type="http://schemas.openxmlformats.org/officeDocument/2006/relationships/image" Target="../media/image21.png"/><Relationship Id="rId2" Type="http://schemas.openxmlformats.org/officeDocument/2006/relationships/image" Target="../media/image17.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18.png"/><Relationship Id="rId10" Type="http://schemas.openxmlformats.org/officeDocument/2006/relationships/hyperlink" Target="#'Dat&#259; &#537;i or&#259;'!A1"/><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AVERAGE!A1"/></Relationships>
</file>

<file path=xl/drawings/_rels/drawing6.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hyperlink" Target="https://support.office.com/ro-RO/article/date-function-e36c0c8c-4104-49da-ab83-82328b832349?ui=ro-RO&amp;rs=en-001&amp;ad=us" TargetMode="External"/><Relationship Id="rId3" Type="http://schemas.openxmlformats.org/officeDocument/2006/relationships/hyperlink" Target="#'MIN &#537;i MAX'!A1"/><Relationship Id="rId7" Type="http://schemas.openxmlformats.org/officeDocument/2006/relationships/image" Target="../media/image24.png"/><Relationship Id="rId12" Type="http://schemas.openxmlformats.org/officeDocument/2006/relationships/image" Target="../media/image17.png"/><Relationship Id="rId2" Type="http://schemas.openxmlformats.org/officeDocument/2006/relationships/image" Target="../media/image9.svg"/><Relationship Id="rId1" Type="http://schemas.openxmlformats.org/officeDocument/2006/relationships/image" Target="../media/image22.png"/><Relationship Id="rId6" Type="http://schemas.openxmlformats.org/officeDocument/2006/relationships/hyperlink" Target="https://support.office.com/ro-RO/article/today-function-5eb3078d-a82c-4736-8930-2f51a028fdd9?ui=ro-RO&amp;rs=en-001&amp;ad=us" TargetMode="External"/><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23.png"/><Relationship Id="rId15" Type="http://schemas.openxmlformats.org/officeDocument/2006/relationships/image" Target="../media/image14.svg"/><Relationship Id="rId10" Type="http://schemas.openxmlformats.org/officeDocument/2006/relationships/image" Target="../media/image19.png"/><Relationship Id="rId4" Type="http://schemas.openxmlformats.org/officeDocument/2006/relationships/hyperlink" Target="#'Unirea textelor &#537;i a numerelor'!A1"/><Relationship Id="rId9" Type="http://schemas.openxmlformats.org/officeDocument/2006/relationships/hyperlink" Target="https://support.office.com/ro-RO/article/now-function-3337fd29-145a-4347-b2e6-20c904739c46?ui=ro-RO&amp;rs=en-001&amp;ad=us" TargetMode="External"/><Relationship Id="rId14" Type="http://schemas.openxmlformats.org/officeDocument/2006/relationships/image" Target="../media/image25.png"/></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26.png"/><Relationship Id="rId7" Type="http://schemas.openxmlformats.org/officeDocument/2006/relationships/image" Target="../media/image5.svg"/><Relationship Id="rId12" Type="http://schemas.openxmlformats.org/officeDocument/2006/relationships/image" Target="../media/image29.pn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27.png"/><Relationship Id="rId11" Type="http://schemas.openxmlformats.org/officeDocument/2006/relationships/hyperlink" Target="#'Unirea textelor &#537;i a numerelor'!A60"/><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image" Target="../media/image18.svg"/><Relationship Id="rId9" Type="http://schemas.openxmlformats.org/officeDocument/2006/relationships/image" Target="../media/image28.png"/><Relationship Id="rId14" Type="http://schemas.openxmlformats.org/officeDocument/2006/relationships/image" Target="../media/image7.svg"/></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8" Type="http://schemas.openxmlformats.org/officeDocument/2006/relationships/hyperlink" Target="https://support.office.com/ro-RO/article/if-function-&#8211;-nested-formulas-and-avoiding-pitfalls-0b22ff44-f149-44ba-aeb5-4ef99da241c8?ui=ro-RO&amp;rs=en-001&amp;ad=us" TargetMode="External"/><Relationship Id="rId3" Type="http://schemas.openxmlformats.org/officeDocument/2006/relationships/image" Target="../media/image14.svg"/><Relationship Id="rId7" Type="http://schemas.openxmlformats.org/officeDocument/2006/relationships/image" Target="../media/image32.png"/><Relationship Id="rId12" Type="http://schemas.openxmlformats.org/officeDocument/2006/relationships/image" Target="../media/image27.png"/><Relationship Id="rId17" Type="http://schemas.openxmlformats.org/officeDocument/2006/relationships/hyperlink" Target="https://support.office.com/ro-RO/article/excel-for-windows-training-9bc05390-e94c-46af-a5b3-d7c22f6990bb?ui=ro-RO&amp;rs=en-001&amp;ad=us" TargetMode="External"/><Relationship Id="rId2" Type="http://schemas.openxmlformats.org/officeDocument/2006/relationships/image" Target="../media/image30.png"/><Relationship Id="rId16" Type="http://schemas.openxmlformats.org/officeDocument/2006/relationships/image" Target="../media/image33.png"/><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ifs-function-36329a26-37b2-467c-972b-4a39bd951d45?ui=ro-RO&amp;rs=en-001&amp;ad=us" TargetMode="External"/><Relationship Id="rId10" Type="http://schemas.openxmlformats.org/officeDocument/2006/relationships/hyperlink" Target="#'Unirea textelor &#537;i a numerelor'!A1"/><Relationship Id="rId19" Type="http://schemas.openxmlformats.org/officeDocument/2006/relationships/image" Target="../media/image34.png"/><Relationship Id="rId4" Type="http://schemas.openxmlformats.org/officeDocument/2006/relationships/image" Target="../media/image31.png"/><Relationship Id="rId9" Type="http://schemas.openxmlformats.org/officeDocument/2006/relationships/hyperlink" Target="#'Instruc&#539;iunile IF'!A60"/><Relationship Id="rId14" Type="http://schemas.openxmlformats.org/officeDocument/2006/relationships/image" Target="../media/image5.svg"/></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36.png"/><Relationship Id="rId1" Type="http://schemas.openxmlformats.org/officeDocument/2006/relationships/image" Target="../media/image35.png"/><Relationship Id="rId6" Type="http://schemas.openxmlformats.org/officeDocument/2006/relationships/image" Target="../media/image38.png"/><Relationship Id="rId5" Type="http://schemas.openxmlformats.org/officeDocument/2006/relationships/image" Target="../media/image37.png"/><Relationship Id="rId4" Type="http://schemas.openxmlformats.org/officeDocument/2006/relationships/hyperlink" Target="https://support.office.com/ro-RO/article/what-s-new-in-excel-for-office-365-5fdb9208-ff33-45b6-9e08-1f5cdb3a6c73?ui=ro-RO&amp;rs=en-001&amp;ad=us" TargetMode="External"/></Relationships>
</file>

<file path=xl/drawings/_rels/drawing10.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 xmlns:a16="http://schemas.microsoft.com/office/drawing/2014/main" id="{9356F0F2-25C5-4E97-B672-85171E57B3A4}"/>
            </a:ext>
          </a:extLst>
        </xdr:cNvPr>
        <xdr:cNvPicPr>
          <a:picLocks noChangeAspect="1"/>
        </xdr:cNvPicPr>
      </xdr:nvPicPr>
      <xdr:blipFill>
        <a:blip xmlns:r="http://schemas.openxmlformats.org/officeDocument/2006/relationships" r:embed="rId1" cstate="print"/>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 xmlns:a16="http://schemas.microsoft.com/office/drawing/2014/main" id="{B02C2868-90B4-49F8-9B54-D2DE144C06FB}"/>
            </a:ext>
          </a:extLst>
        </xdr:cNvPr>
        <xdr:cNvGrpSpPr/>
      </xdr:nvGrpSpPr>
      <xdr:grpSpPr>
        <a:xfrm>
          <a:off x="345256" y="352425"/>
          <a:ext cx="5754243" cy="4438650"/>
          <a:chOff x="333375" y="266700"/>
          <a:chExt cx="5695950" cy="4572000"/>
        </a:xfrm>
      </xdr:grpSpPr>
      <xdr:grpSp>
        <xdr:nvGrpSpPr>
          <xdr:cNvPr id="107" name="Instrucțiuni pentru adunarea numerelor">
            <a:extLst>
              <a:ext uri="{FF2B5EF4-FFF2-40B4-BE49-F238E27FC236}">
                <a16:creationId xmlns=""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 xmlns:a16="http://schemas.microsoft.com/office/drawing/2014/main" id="{34B095E6-B82C-4533-81A2-82946450BAFD}"/>
            </a:ext>
          </a:extLst>
        </xdr:cNvPr>
        <xdr:cNvGrpSpPr/>
      </xdr:nvGrpSpPr>
      <xdr:grpSpPr>
        <a:xfrm>
          <a:off x="9454965" y="1844039"/>
          <a:ext cx="2331719" cy="1122045"/>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 xmlns:a16="http://schemas.microsoft.com/office/drawing/2014/main" id="{8CCDA131-B8EE-49BF-B978-9C80B0D5FAF0}"/>
              </a:ext>
            </a:extLst>
          </xdr:cNvPr>
          <xdr:cNvPicPr>
            <a:picLocks noChangeAspect="1"/>
          </xdr:cNvPicPr>
        </xdr:nvPicPr>
        <xdr:blipFill>
          <a:blip xmlns:r="http://schemas.openxmlformats.org/officeDocument/2006/relationships" r:embed="rId4" cstate="print">
            <a:extLst>
              <a:ext uri="{96DAC541-7B7A-43D3-8B79-37D633B846F1}">
                <asvg:svgBlip xmlns="" xmlns:asvg="http://schemas.microsoft.com/office/drawing/2016/SVG/main" r:embed="rId6"/>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 xmlns:a16="http://schemas.microsoft.com/office/drawing/2014/main" id="{79AC946A-932E-4F38-8B0A-9F23F83F1E52}"/>
            </a:ext>
          </a:extLst>
        </xdr:cNvPr>
        <xdr:cNvGrpSpPr/>
      </xdr:nvGrpSpPr>
      <xdr:grpSpPr>
        <a:xfrm>
          <a:off x="333375" y="10776584"/>
          <a:ext cx="5754243" cy="2665095"/>
          <a:chOff x="350069" y="11620499"/>
          <a:chExt cx="5733288" cy="2771775"/>
        </a:xfrm>
      </xdr:grpSpPr>
      <xdr:sp macro="" textlink="">
        <xdr:nvSpPr>
          <xdr:cNvPr id="144" name="Dreptunghi 143">
            <a:extLst>
              <a:ext uri="{FF2B5EF4-FFF2-40B4-BE49-F238E27FC236}">
                <a16:creationId xmlns=""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 xmlns:a16="http://schemas.microsoft.com/office/drawing/2014/main" id="{CA7B2371-3B06-4B9B-9469-235F43CE38D0}"/>
            </a:ext>
          </a:extLst>
        </xdr:cNvPr>
        <xdr:cNvGrpSpPr/>
      </xdr:nvGrpSpPr>
      <xdr:grpSpPr>
        <a:xfrm>
          <a:off x="555326" y="11352395"/>
          <a:ext cx="2790877" cy="362533"/>
          <a:chOff x="552970" y="11990570"/>
          <a:chExt cx="2769922" cy="377773"/>
        </a:xfrm>
      </xdr:grpSpPr>
      <xdr:sp macro="" textlink="">
        <xdr:nvSpPr>
          <xdr:cNvPr id="149" name="Pas" descr="Totul despre funcția AVERAGE, cu hyperlink către web&#10;&#10;">
            <a:hlinkClick xmlns:r="http://schemas.openxmlformats.org/officeDocument/2006/relationships" r:id="rId7" tooltip="Selectați pentru a afla totul despre utilizarea Excel drept calculator de pe web"/>
            <a:extLst>
              <a:ext uri="{FF2B5EF4-FFF2-40B4-BE49-F238E27FC236}">
                <a16:creationId xmlns=""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7" tooltip="Selectați pentru a afla mai multe de pe web"/>
            <a:extLst>
              <a:ext uri="{FF2B5EF4-FFF2-40B4-BE49-F238E27FC236}">
                <a16:creationId xmlns="" xmlns:a16="http://schemas.microsoft.com/office/drawing/2014/main" id="{EBAE2967-711A-4896-A8B7-B7FA652650A2}"/>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9"/>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 xmlns:a16="http://schemas.microsoft.com/office/drawing/2014/main" id="{DBBBF993-8DF8-4B72-8129-E3AA07A81756}"/>
            </a:ext>
          </a:extLst>
        </xdr:cNvPr>
        <xdr:cNvGrpSpPr/>
      </xdr:nvGrpSpPr>
      <xdr:grpSpPr>
        <a:xfrm>
          <a:off x="555326" y="1172318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10" tooltip="Selectați pentru a afla totul despre formulele Excel de pe web"/>
            <a:extLst>
              <a:ext uri="{FF2B5EF4-FFF2-40B4-BE49-F238E27FC236}">
                <a16:creationId xmlns=""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10" tooltip="Selectați pentru a afla mai multe de pe web"/>
            <a:extLst>
              <a:ext uri="{FF2B5EF4-FFF2-40B4-BE49-F238E27FC236}">
                <a16:creationId xmlns="" xmlns:a16="http://schemas.microsoft.com/office/drawing/2014/main" id="{8A744DEE-DB39-49DC-9ECF-DB49429F7820}"/>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9"/>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 xmlns:a16="http://schemas.microsoft.com/office/drawing/2014/main" id="{97003A87-44BF-4E57-A760-19DF355C2169}"/>
            </a:ext>
          </a:extLst>
        </xdr:cNvPr>
        <xdr:cNvGrpSpPr/>
      </xdr:nvGrpSpPr>
      <xdr:grpSpPr>
        <a:xfrm>
          <a:off x="555326" y="1210774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2" tooltip="Selectați pentru a afla despre funcțiile Excel după categorie de pe web"/>
            <a:extLst>
              <a:ext uri="{FF2B5EF4-FFF2-40B4-BE49-F238E27FC236}">
                <a16:creationId xmlns=""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2" tooltip="Selectați pentru a afla mai multe de pe web"/>
            <a:extLst>
              <a:ext uri="{FF2B5EF4-FFF2-40B4-BE49-F238E27FC236}">
                <a16:creationId xmlns="" xmlns:a16="http://schemas.microsoft.com/office/drawing/2014/main" id="{6A002DE9-B460-4DEF-89B0-9CE1D5FEA443}"/>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9"/>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 xmlns:a16="http://schemas.microsoft.com/office/drawing/2014/main" id="{71257630-43F1-4787-B9D3-FAD6BF048228}"/>
            </a:ext>
          </a:extLst>
        </xdr:cNvPr>
        <xdr:cNvGrpSpPr/>
      </xdr:nvGrpSpPr>
      <xdr:grpSpPr>
        <a:xfrm>
          <a:off x="567509" y="1248536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3" tooltip="Selectați pentru a afla totul despre funcțiile Excel (în ordine alfabetică) de pe web"/>
            <a:extLst>
              <a:ext uri="{FF2B5EF4-FFF2-40B4-BE49-F238E27FC236}">
                <a16:creationId xmlns=""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3" tooltip="Selectați pentru a afla mai multe de pe web"/>
            <a:extLst>
              <a:ext uri="{FF2B5EF4-FFF2-40B4-BE49-F238E27FC236}">
                <a16:creationId xmlns="" xmlns:a16="http://schemas.microsoft.com/office/drawing/2014/main" id="{39497227-C71D-4FA2-9B71-A022FF7F1C61}"/>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9"/>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 xmlns:a16="http://schemas.microsoft.com/office/drawing/2014/main" id="{32835AA2-E6D6-41DC-B4E4-AF07FAC19150}"/>
            </a:ext>
          </a:extLst>
        </xdr:cNvPr>
        <xdr:cNvGrpSpPr/>
      </xdr:nvGrpSpPr>
      <xdr:grpSpPr>
        <a:xfrm>
          <a:off x="577034" y="1285112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4" tooltip="Selectați pentru a afla despre instruirea gratuită în Excel online de pe web"/>
            <a:extLst>
              <a:ext uri="{FF2B5EF4-FFF2-40B4-BE49-F238E27FC236}">
                <a16:creationId xmlns=""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4" tooltip="Selectați pentru a afla mai multe de pe web"/>
            <a:extLst>
              <a:ext uri="{FF2B5EF4-FFF2-40B4-BE49-F238E27FC236}">
                <a16:creationId xmlns="" xmlns:a16="http://schemas.microsoft.com/office/drawing/2014/main" id="{3D7A9E61-8947-4BBC-839B-5B5A5DD9C3EA}"/>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9"/>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4</xdr:row>
      <xdr:rowOff>3382</xdr:rowOff>
    </xdr:from>
    <xdr:to>
      <xdr:col>4</xdr:col>
      <xdr:colOff>696952</xdr:colOff>
      <xdr:row>14</xdr:row>
      <xdr:rowOff>85723</xdr:rowOff>
    </xdr:to>
    <xdr:grpSp>
      <xdr:nvGrpSpPr>
        <xdr:cNvPr id="163" name="Grup 162">
          <a:extLst>
            <a:ext uri="{FF2B5EF4-FFF2-40B4-BE49-F238E27FC236}">
              <a16:creationId xmlns="" xmlns:a16="http://schemas.microsoft.com/office/drawing/2014/main" id="{C2C01485-52DA-46D7-91BA-2CB22C9C592D}"/>
            </a:ext>
          </a:extLst>
        </xdr:cNvPr>
        <xdr:cNvGrpSpPr/>
      </xdr:nvGrpSpPr>
      <xdr:grpSpPr>
        <a:xfrm>
          <a:off x="6131243" y="1352122"/>
          <a:ext cx="2574329" cy="1949241"/>
          <a:chOff x="6284692" y="1182615"/>
          <a:chExt cx="2351528" cy="1984547"/>
        </a:xfrm>
      </xdr:grpSpPr>
      <xdr:grpSp>
        <xdr:nvGrpSpPr>
          <xdr:cNvPr id="164" name="Paranteze">
            <a:extLst>
              <a:ext uri="{FF2B5EF4-FFF2-40B4-BE49-F238E27FC236}">
                <a16:creationId xmlns=""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 xmlns:a16="http://schemas.microsoft.com/office/drawing/2014/main" id="{7A19B73F-71AE-41DE-BB2D-C688A7125981}"/>
              </a:ext>
            </a:extLst>
          </xdr:cNvPr>
          <xdr:cNvPicPr>
            <a:picLocks noChangeAspect="1"/>
          </xdr:cNvPicPr>
        </xdr:nvPicPr>
        <xdr:blipFill>
          <a:blip xmlns:r="http://schemas.openxmlformats.org/officeDocument/2006/relationships" r:embed="rId15" cstate="print">
            <a:extLst>
              <a:ext uri="{96DAC541-7B7A-43D3-8B79-37D633B846F1}">
                <asvg:svgBlip xmlns="" xmlns:asvg="http://schemas.microsoft.com/office/drawing/2016/SVG/main" r:embed="rId16"/>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 xmlns:a16="http://schemas.microsoft.com/office/drawing/2014/main" id="{C43C872B-4996-44B6-9821-46907E2D5805}"/>
            </a:ext>
          </a:extLst>
        </xdr:cNvPr>
        <xdr:cNvGrpSpPr/>
      </xdr:nvGrpSpPr>
      <xdr:grpSpPr>
        <a:xfrm>
          <a:off x="10541036" y="559331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 xmlns:a16="http://schemas.microsoft.com/office/drawing/2014/main" id="{720D4EE0-7550-4DC7-A79F-7DA9F6C0DF04}"/>
              </a:ext>
            </a:extLst>
          </xdr:cNvPr>
          <xdr:cNvPicPr>
            <a:picLocks noChangeAspect="1"/>
          </xdr:cNvPicPr>
        </xdr:nvPicPr>
        <xdr:blipFill>
          <a:blip xmlns:r="http://schemas.openxmlformats.org/officeDocument/2006/relationships" r:embed="rId17" cstate="print">
            <a:extLst>
              <a:ext uri="{96DAC541-7B7A-43D3-8B79-37D633B846F1}">
                <asvg:svgBlip xmlns="" xmlns:asvg="http://schemas.microsoft.com/office/drawing/2016/SVG/main" r:embed="rId18"/>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 xmlns:a16="http://schemas.microsoft.com/office/drawing/2014/main" id="{3808C00C-1654-4B71-AEA3-B46BBA6A8A1A}"/>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 xmlns:a16="http://schemas.microsoft.com/office/drawing/2014/main" id="{A10B1741-C031-4CCA-8649-E13E092B5165}"/>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 xmlns:a16="http://schemas.microsoft.com/office/drawing/2014/main" id="{9CE19FB0-7F40-4845-93C2-4653431C8678}"/>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 xmlns:a16="http://schemas.microsoft.com/office/drawing/2014/main" id="{F5021BED-368D-4D1A-AE22-23F2D9D9A4FC}"/>
              </a:ext>
            </a:extLst>
          </xdr:cNvPr>
          <xdr:cNvPicPr>
            <a:picLocks noChangeAspect="1"/>
          </xdr:cNvPicPr>
        </xdr:nvPicPr>
        <xdr:blipFill>
          <a:blip xmlns:r="http://schemas.openxmlformats.org/officeDocument/2006/relationships" r:embed="rId4" cstate="print">
            <a:extLst>
              <a:ext uri="{96DAC541-7B7A-43D3-8B79-37D633B846F1}">
                <asvg:svgBlip xmlns="" xmlns:asvg="http://schemas.microsoft.com/office/drawing/2016/SVG/main" r:embed="rId6"/>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7" tooltip="Selectați pentru a afla totul despre utilizarea funcției Însumare automată pentru a aduna numere pe web"/>
            <a:extLst>
              <a:ext uri="{FF2B5EF4-FFF2-40B4-BE49-F238E27FC236}">
                <a16:creationId xmlns=""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7" tooltip="Selectați pentru a afla mai multe de pe web"/>
            <a:extLst>
              <a:ext uri="{FF2B5EF4-FFF2-40B4-BE49-F238E27FC236}">
                <a16:creationId xmlns="" xmlns:a16="http://schemas.microsoft.com/office/drawing/2014/main" id="{5658871C-FCE3-481C-98FE-3BC3FCBCDE9F}"/>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6"/>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9" tooltip="Selectați pentru a afla totul despre funcția COUNT de pe web"/>
            <a:extLst>
              <a:ext uri="{FF2B5EF4-FFF2-40B4-BE49-F238E27FC236}">
                <a16:creationId xmlns=""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C74A6681-1C06-4BF0-851E-51883A12B80D}"/>
              </a:ext>
            </a:extLst>
          </xdr:cNvPr>
          <xdr:cNvPicPr>
            <a:picLocks noChangeAspect="1"/>
          </xdr:cNvPicPr>
        </xdr:nvPicPr>
        <xdr:blipFill>
          <a:blip xmlns:r="http://schemas.openxmlformats.org/officeDocument/2006/relationships" r:embed="rId4" cstate="print">
            <a:extLst>
              <a:ext uri="{96DAC541-7B7A-43D3-8B79-37D633B846F1}">
                <asvg:svgBlip xmlns="" xmlns:asvg="http://schemas.microsoft.com/office/drawing/2016/SVG/main" r:embed="rId6"/>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E7050C61-30E3-4AD4-A14D-97295961B123}"/>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6"/>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 xmlns:a16="http://schemas.microsoft.com/office/drawing/2014/main"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 xmlns:a16="http://schemas.microsoft.com/office/drawing/2014/main" id="{BD3806F3-ED82-4149-875A-74D812F8E6FF}"/>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 xmlns:a16="http://schemas.microsoft.com/office/drawing/2014/main"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 xmlns:a16="http://schemas.microsoft.com/office/drawing/2014/main" id="{26CBE60B-8C6B-4B6C-A49E-B12121A259CA}"/>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 xmlns:a16="http://schemas.microsoft.com/office/drawing/2014/main" id="{85803565-64C2-4B68-868B-9D7CA538F6D3}"/>
                </a:ext>
              </a:extLst>
            </xdr:cNvPr>
            <xdr:cNvPicPr>
              <a:picLocks noChangeAspect="1"/>
            </xdr:cNvPicPr>
          </xdr:nvPicPr>
          <xdr:blipFill>
            <a:blip xmlns:r="http://schemas.openxmlformats.org/officeDocument/2006/relationships" r:embed="rId14" cstate="print">
              <a:extLst>
                <a:ext uri="{96DAC541-7B7A-43D3-8B79-37D633B846F1}">
                  <asvg:svgBlip xmlns="" xmlns:asvg="http://schemas.microsoft.com/office/drawing/2016/SVG/main" r:embed="rId15"/>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 xmlns:a16="http://schemas.microsoft.com/office/drawing/2014/main"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 xmlns:a16="http://schemas.microsoft.com/office/drawing/2014/main" id="{3A786831-0C9C-490F-B991-4BE5CEF7FC7B}"/>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7"/>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 xmlns:a16="http://schemas.microsoft.com/office/drawing/2014/main"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 xmlns:a16="http://schemas.microsoft.com/office/drawing/2014/main" id="{CF700F99-98FD-4493-86F6-BB31915BF069}"/>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 xmlns:a16="http://schemas.microsoft.com/office/drawing/2014/main"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 xmlns:a16="http://schemas.microsoft.com/office/drawing/2014/main"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 xmlns:a16="http://schemas.microsoft.com/office/drawing/2014/main"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9"/>
          <a:extLst>
            <a:ext uri="{FF2B5EF4-FFF2-40B4-BE49-F238E27FC236}">
              <a16:creationId xmlns=""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 xmlns:a16="http://schemas.microsoft.com/office/drawing/2014/main"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 xmlns:a16="http://schemas.microsoft.com/office/drawing/2014/main" id="{63D71461-4F6F-45F1-9548-9DA4EB80A922}"/>
              </a:ext>
            </a:extLst>
          </xdr:cNvPr>
          <xdr:cNvPicPr>
            <a:picLocks noChangeAspect="1"/>
          </xdr:cNvPicPr>
        </xdr:nvPicPr>
        <xdr:blipFill>
          <a:blip xmlns:r="http://schemas.openxmlformats.org/officeDocument/2006/relationships" r:embed="rId1" cstate="print">
            <a:extLst>
              <a:ext uri="{96DAC541-7B7A-43D3-8B79-37D633B846F1}">
                <asvg:svgBlip xmlns=""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 xmlns:a16="http://schemas.microsoft.com/office/drawing/2014/main"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 xmlns:a16="http://schemas.microsoft.com/office/drawing/2014/main"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9F15F0C-F8AA-4F17-94DE-8B52CC5E1012}"/>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 xmlns:a16="http://schemas.microsoft.com/office/drawing/2014/main"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9892FEF6-FCEC-4300-8BD3-7D5F3A40FFC1}"/>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 xmlns:a16="http://schemas.microsoft.com/office/drawing/2014/main"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10" tooltip="Selectați pentru a afla totul despre funcția MODE de pe web"/>
            <a:extLst>
              <a:ext uri="{FF2B5EF4-FFF2-40B4-BE49-F238E27FC236}">
                <a16:creationId xmlns=""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10" tooltip="Selectați pentru a afla mai multe de pe web"/>
            <a:extLst>
              <a:ext uri="{FF2B5EF4-FFF2-40B4-BE49-F238E27FC236}">
                <a16:creationId xmlns="" xmlns:a16="http://schemas.microsoft.com/office/drawing/2014/main" id="{23BB92B1-ADE3-4F88-9E72-298DC0EA42DC}"/>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 xmlns:a16="http://schemas.microsoft.com/office/drawing/2014/main"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EB32D096-867C-44AB-99CB-60AA41C6F3CE}"/>
              </a:ext>
            </a:extLst>
          </xdr:cNvPr>
          <xdr:cNvPicPr>
            <a:picLocks noChangeAspect="1"/>
          </xdr:cNvPicPr>
        </xdr:nvPicPr>
        <xdr:blipFill>
          <a:blip xmlns:r="http://schemas.openxmlformats.org/officeDocument/2006/relationships" r:embed="rId12" cstate="print">
            <a:extLst>
              <a:ext uri="{96DAC541-7B7A-43D3-8B79-37D633B846F1}">
                <asvg:svgBlip xmlns=""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 xmlns:a16="http://schemas.microsoft.com/office/drawing/2014/main"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 xmlns:a16="http://schemas.microsoft.com/office/drawing/2014/main"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 xmlns:a16="http://schemas.microsoft.com/office/drawing/2014/main" id="{B4018B5E-B4D1-4A74-AA2B-F90699838193}"/>
              </a:ext>
            </a:extLst>
          </xdr:cNvPr>
          <xdr:cNvPicPr>
            <a:picLocks noChangeAspect="1"/>
          </xdr:cNvPicPr>
        </xdr:nvPicPr>
        <xdr:blipFill>
          <a:blip xmlns:r="http://schemas.openxmlformats.org/officeDocument/2006/relationships" r:embed="rId13" cstate="print">
            <a:extLst>
              <a:ext uri="{96DAC541-7B7A-43D3-8B79-37D633B846F1}">
                <asvg:svgBlip xmlns="" xmlns:asvg="http://schemas.microsoft.com/office/drawing/2016/SVG/main" r:embed="rId16"/>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 xmlns:a16="http://schemas.microsoft.com/office/drawing/2014/main"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 xmlns:a16="http://schemas.microsoft.com/office/drawing/2014/main"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 xmlns:a16="http://schemas.microsoft.com/office/drawing/2014/main"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 xmlns:a16="http://schemas.microsoft.com/office/drawing/2014/main"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 xmlns:a16="http://schemas.microsoft.com/office/drawing/2014/main"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 xmlns:a16="http://schemas.microsoft.com/office/drawing/2014/main" id="{BD8D1C8C-C851-4E89-B50B-1901F47631FC}"/>
              </a:ext>
            </a:extLst>
          </xdr:cNvPr>
          <xdr:cNvPicPr>
            <a:picLocks noChangeAspect="1"/>
          </xdr:cNvPicPr>
        </xdr:nvPicPr>
        <xdr:blipFill>
          <a:blip xmlns:r="http://schemas.openxmlformats.org/officeDocument/2006/relationships" r:embed="rId2" cstate="print">
            <a:extLst>
              <a:ext uri="{96DAC541-7B7A-43D3-8B79-37D633B846F1}">
                <asvg:svgBlip xmlns=""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 xmlns:a16="http://schemas.microsoft.com/office/drawing/2014/main"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 xmlns:a16="http://schemas.microsoft.com/office/drawing/2014/main" id="{1814A5AC-5DA3-4400-8D7C-01E449AEA3B7}"/>
              </a:ext>
            </a:extLst>
          </xdr:cNvPr>
          <xdr:cNvPicPr>
            <a:picLocks noChangeAspect="1"/>
          </xdr:cNvPicPr>
        </xdr:nvPicPr>
        <xdr:blipFill>
          <a:blip xmlns:r="http://schemas.openxmlformats.org/officeDocument/2006/relationships" r:embed="rId5" cstate="print">
            <a:extLst>
              <a:ext uri="{96DAC541-7B7A-43D3-8B79-37D633B846F1}">
                <asvg:svgBlip xmlns=""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 xmlns:a16="http://schemas.microsoft.com/office/drawing/2014/main"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6" tooltip="Selectați pentru a afla despre instruirea gratuită în Excel de pe web"/>
            <a:extLst>
              <a:ext uri="{FF2B5EF4-FFF2-40B4-BE49-F238E27FC236}">
                <a16:creationId xmlns=""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6" tooltip="Selectați pentru a afla mai multe de pe web"/>
            <a:extLst>
              <a:ext uri="{FF2B5EF4-FFF2-40B4-BE49-F238E27FC236}">
                <a16:creationId xmlns="" xmlns:a16="http://schemas.microsoft.com/office/drawing/2014/main" id="{9D17680E-9B5E-477A-95F3-62B379C82EE4}"/>
              </a:ext>
            </a:extLst>
          </xdr:cNvPr>
          <xdr:cNvPicPr>
            <a:picLocks noChangeAspect="1"/>
          </xdr:cNvPicPr>
        </xdr:nvPicPr>
        <xdr:blipFill>
          <a:blip xmlns:r="http://schemas.openxmlformats.org/officeDocument/2006/relationships" r:embed="rId2" cstate="print">
            <a:extLst>
              <a:ext uri="{96DAC541-7B7A-43D3-8B79-37D633B846F1}">
                <asvg:svgBlip xmlns=""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 xmlns:a16="http://schemas.microsoft.com/office/drawing/2014/main"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 xmlns:a16="http://schemas.microsoft.com/office/drawing/2014/main" id="{0C5E1E53-3B3A-45B8-9A4D-A647A2A4A503}"/>
              </a:ext>
            </a:extLst>
          </xdr:cNvPr>
          <xdr:cNvPicPr>
            <a:picLocks noChangeAspect="1"/>
          </xdr:cNvPicPr>
        </xdr:nvPicPr>
        <xdr:blipFill>
          <a:blip xmlns:r="http://schemas.openxmlformats.org/officeDocument/2006/relationships" r:embed="rId7" cstate="print">
            <a:extLst>
              <a:ext uri="{96DAC541-7B7A-43D3-8B79-37D633B846F1}">
                <asvg:svgBlip xmlns="" xmlns:asvg="http://schemas.microsoft.com/office/drawing/2016/SVG/main" r:embed="rId8"/>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9" tooltip="Faceți clic aici pentru a reveni la foaia anterioară"/>
          <a:extLst>
            <a:ext uri="{FF2B5EF4-FFF2-40B4-BE49-F238E27FC236}">
              <a16:creationId xmlns=""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10" tooltip="Faceți clic aici pentru a trece la următoarea foaie"/>
          <a:extLst>
            <a:ext uri="{FF2B5EF4-FFF2-40B4-BE49-F238E27FC236}">
              <a16:creationId xmlns=""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 xmlns:a16="http://schemas.microsoft.com/office/drawing/2014/main" id="{5FD1EED7-BA78-459D-8631-C577BE6708FF}"/>
            </a:ext>
          </a:extLst>
        </xdr:cNvPr>
        <xdr:cNvGrpSpPr/>
      </xdr:nvGrpSpPr>
      <xdr:grpSpPr>
        <a:xfrm>
          <a:off x="6648450" y="3006782"/>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 xmlns:a16="http://schemas.microsoft.com/office/drawing/2014/main" id="{27B9B366-B86D-4174-92BE-C48629B2410C}"/>
              </a:ext>
            </a:extLst>
          </xdr:cNvPr>
          <xdr:cNvPicPr>
            <a:picLocks noChangeAspect="1"/>
          </xdr:cNvPicPr>
        </xdr:nvPicPr>
        <xdr:blipFill>
          <a:blip xmlns:r="http://schemas.openxmlformats.org/officeDocument/2006/relationships" r:embed="rId1" cstate="print">
            <a:extLst>
              <a:ext uri="{96DAC541-7B7A-43D3-8B79-37D633B846F1}">
                <asvg:svgBlip xmlns=""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 xmlns:a16="http://schemas.microsoft.com/office/drawing/2014/main"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 xmlns:a16="http://schemas.microsoft.com/office/drawing/2014/main"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 xmlns:a16="http://schemas.microsoft.com/office/drawing/2014/main" id="{5099300F-1CF9-4951-9904-72E39FABE751}"/>
            </a:ext>
          </a:extLst>
        </xdr:cNvPr>
        <xdr:cNvGrpSpPr/>
      </xdr:nvGrpSpPr>
      <xdr:grpSpPr>
        <a:xfrm>
          <a:off x="6355080" y="96457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 xmlns:a16="http://schemas.microsoft.com/office/drawing/2014/main" id="{CE0C3790-EFBA-44FF-9FDC-4DC01893B687}"/>
              </a:ext>
            </a:extLst>
          </xdr:cNvPr>
          <xdr:cNvPicPr>
            <a:picLocks noChangeAspect="1"/>
          </xdr:cNvPicPr>
        </xdr:nvPicPr>
        <xdr:blipFill>
          <a:blip xmlns:r="http://schemas.openxmlformats.org/officeDocument/2006/relationships" r:embed="rId5" cstate="print">
            <a:extLst>
              <a:ext uri="{96DAC541-7B7A-43D3-8B79-37D633B846F1}">
                <asvg:svgBlip xmlns=""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 xmlns:a16="http://schemas.microsoft.com/office/drawing/2014/main"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 xmlns:a16="http://schemas.microsoft.com/office/drawing/2014/main"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6" tooltip="Selectați pentru a afla totul despre funcția TODAY de pe web"/>
            <a:extLst>
              <a:ext uri="{FF2B5EF4-FFF2-40B4-BE49-F238E27FC236}">
                <a16:creationId xmlns=""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6" tooltip="Selectați pentru a afla mai multe de pe web"/>
            <a:extLst>
              <a:ext uri="{FF2B5EF4-FFF2-40B4-BE49-F238E27FC236}">
                <a16:creationId xmlns="" xmlns:a16="http://schemas.microsoft.com/office/drawing/2014/main" id="{6ECAD5CD-51D3-4862-91A2-8FB3AEC3B5EE}"/>
              </a:ext>
            </a:extLst>
          </xdr:cNvPr>
          <xdr:cNvPicPr>
            <a:picLocks noChangeAspect="1"/>
          </xdr:cNvPicPr>
        </xdr:nvPicPr>
        <xdr:blipFill>
          <a:blip xmlns:r="http://schemas.openxmlformats.org/officeDocument/2006/relationships" r:embed="rId7" cstate="print">
            <a:extLst>
              <a:ext uri="{96DAC541-7B7A-43D3-8B79-37D633B846F1}">
                <asvg:svgBlip xmlns="" xmlns:asvg="http://schemas.microsoft.com/office/drawing/2016/SVG/main" r:embed="rId8"/>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 xmlns:a16="http://schemas.microsoft.com/office/drawing/2014/main"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9" tooltip="Selectați pentru a afla totul despre funcția NOW de pe web"/>
            <a:extLst>
              <a:ext uri="{FF2B5EF4-FFF2-40B4-BE49-F238E27FC236}">
                <a16:creationId xmlns=""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E70542D9-5A9E-41DE-8F08-C01A0DE31A7A}"/>
              </a:ext>
            </a:extLst>
          </xdr:cNvPr>
          <xdr:cNvPicPr>
            <a:picLocks noChangeAspect="1"/>
          </xdr:cNvPicPr>
        </xdr:nvPicPr>
        <xdr:blipFill>
          <a:blip xmlns:r="http://schemas.openxmlformats.org/officeDocument/2006/relationships" r:embed="rId10" cstate="print">
            <a:extLst>
              <a:ext uri="{96DAC541-7B7A-43D3-8B79-37D633B846F1}">
                <asvg:svgBlip xmlns="" xmlns:asvg="http://schemas.microsoft.com/office/drawing/2016/SVG/main" r:embed="rId8"/>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 xmlns:a16="http://schemas.microsoft.com/office/drawing/2014/main"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8C78D2E4-2A5C-4746-884A-D6C829F28769}"/>
              </a:ext>
            </a:extLst>
          </xdr:cNvPr>
          <xdr:cNvPicPr>
            <a:picLocks noChangeAspect="1"/>
          </xdr:cNvPicPr>
        </xdr:nvPicPr>
        <xdr:blipFill>
          <a:blip xmlns:r="http://schemas.openxmlformats.org/officeDocument/2006/relationships" r:embed="rId12" cstate="print">
            <a:extLst>
              <a:ext uri="{96DAC541-7B7A-43D3-8B79-37D633B846F1}">
                <asvg:svgBlip xmlns="" xmlns:asvg="http://schemas.microsoft.com/office/drawing/2016/SVG/main" r:embed="rId8"/>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 xmlns:a16="http://schemas.microsoft.com/office/drawing/2014/main"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3" tooltip="Selectați pentru a afla totul despre funcția DATE de pe web"/>
            <a:extLst>
              <a:ext uri="{FF2B5EF4-FFF2-40B4-BE49-F238E27FC236}">
                <a16:creationId xmlns=""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3" tooltip="Selectați pentru a afla mai multe de pe web"/>
            <a:extLst>
              <a:ext uri="{FF2B5EF4-FFF2-40B4-BE49-F238E27FC236}">
                <a16:creationId xmlns="" xmlns:a16="http://schemas.microsoft.com/office/drawing/2014/main" id="{3FAA42DE-DF2C-46D8-990E-BD532B1D5610}"/>
              </a:ext>
            </a:extLst>
          </xdr:cNvPr>
          <xdr:cNvPicPr>
            <a:picLocks noChangeAspect="1"/>
          </xdr:cNvPicPr>
        </xdr:nvPicPr>
        <xdr:blipFill>
          <a:blip xmlns:r="http://schemas.openxmlformats.org/officeDocument/2006/relationships" r:embed="rId10" cstate="print">
            <a:extLst>
              <a:ext uri="{96DAC541-7B7A-43D3-8B79-37D633B846F1}">
                <asvg:svgBlip xmlns="" xmlns:asvg="http://schemas.microsoft.com/office/drawing/2016/SVG/main" r:embed="rId8"/>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 xmlns:a16="http://schemas.microsoft.com/office/drawing/2014/main" id="{F03EFBCA-CF45-46A3-8D0C-6B4DC1C4CC33}"/>
            </a:ext>
          </a:extLst>
        </xdr:cNvPr>
        <xdr:cNvGrpSpPr/>
      </xdr:nvGrpSpPr>
      <xdr:grpSpPr>
        <a:xfrm>
          <a:off x="968421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 xmlns:a16="http://schemas.microsoft.com/office/drawing/2014/main" id="{57556E3F-B900-42F5-BB4C-8C777631200B}"/>
              </a:ext>
            </a:extLst>
          </xdr:cNvPr>
          <xdr:cNvPicPr>
            <a:picLocks noChangeAspect="1"/>
          </xdr:cNvPicPr>
        </xdr:nvPicPr>
        <xdr:blipFill>
          <a:blip xmlns:r="http://schemas.openxmlformats.org/officeDocument/2006/relationships" r:embed="rId14" cstate="print">
            <a:extLst>
              <a:ext uri="{96DAC541-7B7A-43D3-8B79-37D633B846F1}">
                <asvg:svgBlip xmlns="" xmlns:asvg="http://schemas.microsoft.com/office/drawing/2016/SVG/main" r:embed="rId15"/>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 xmlns:a16="http://schemas.microsoft.com/office/drawing/2014/main"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 xmlns:a16="http://schemas.microsoft.com/office/drawing/2014/main" id="{D3F697DB-2CF8-4D23-9E17-2125613D49A8}"/>
            </a:ext>
          </a:extLst>
        </xdr:cNvPr>
        <xdr:cNvGrpSpPr/>
      </xdr:nvGrpSpPr>
      <xdr:grpSpPr>
        <a:xfrm>
          <a:off x="6321742" y="8231505"/>
          <a:ext cx="3566371" cy="1646979"/>
          <a:chOff x="8477250" y="8591549"/>
          <a:chExt cx="3314700" cy="1504951"/>
        </a:xfrm>
      </xdr:grpSpPr>
      <xdr:pic>
        <xdr:nvPicPr>
          <xdr:cNvPr id="73" name="Element grafic 9" descr="Creștere">
            <a:extLst>
              <a:ext uri="{FF2B5EF4-FFF2-40B4-BE49-F238E27FC236}">
                <a16:creationId xmlns=""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 xmlns:a16="http://schemas.microsoft.com/office/drawing/2014/main"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 xmlns:a16="http://schemas.microsoft.com/office/drawing/2014/main"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F05C84C5-98EF-42AB-8858-51A6BB3C7BF2}"/>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 xmlns:a16="http://schemas.microsoft.com/office/drawing/2014/main"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3511488-D6E7-403B-B5D4-738E7C257BA5}"/>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 xmlns:a16="http://schemas.microsoft.com/office/drawing/2014/main"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AA546C46-C995-4176-9059-E4AB72A3A1FA}"/>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 xmlns:a16="http://schemas.microsoft.com/office/drawing/2014/main"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1"/>
          <a:extLst>
            <a:ext uri="{FF2B5EF4-FFF2-40B4-BE49-F238E27FC236}">
              <a16:creationId xmlns=""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 xmlns:a16="http://schemas.microsoft.com/office/drawing/2014/main" id="{EFD4E48E-5D2B-4B5E-9DBB-99430A62BD96}"/>
            </a:ext>
          </a:extLst>
        </xdr:cNvPr>
        <xdr:cNvGrpSpPr/>
      </xdr:nvGrpSpPr>
      <xdr:grpSpPr>
        <a:xfrm>
          <a:off x="8938260" y="6711315"/>
          <a:ext cx="3288029" cy="1144905"/>
          <a:chOff x="7539454" y="7993902"/>
          <a:chExt cx="3209767" cy="1409701"/>
        </a:xfrm>
      </xdr:grpSpPr>
      <xdr:grpSp>
        <xdr:nvGrpSpPr>
          <xdr:cNvPr id="105" name="Paranteze">
            <a:extLst>
              <a:ext uri="{FF2B5EF4-FFF2-40B4-BE49-F238E27FC236}">
                <a16:creationId xmlns=""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 xmlns:a16="http://schemas.microsoft.com/office/drawing/2014/main" id="{4EF6B9B5-6A72-4ED6-A038-08F20F1BE97F}"/>
              </a:ext>
            </a:extLst>
          </xdr:cNvPr>
          <xdr:cNvPicPr>
            <a:picLocks noChangeAspect="1"/>
          </xdr:cNvPicPr>
        </xdr:nvPicPr>
        <xdr:blipFill>
          <a:blip xmlns:r="http://schemas.openxmlformats.org/officeDocument/2006/relationships" r:embed="rId12" cstate="print">
            <a:extLst>
              <a:ext uri="{96DAC541-7B7A-43D3-8B79-37D633B846F1}">
                <asvg:svgBlip xmlns="" xmlns:asvg="http://schemas.microsoft.com/office/drawing/2016/SVG/main" r:embed="rId14"/>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 xmlns:a16="http://schemas.microsoft.com/office/drawing/2014/main" id="{32765470-045A-4DC3-91A2-013AB95EB7BA}"/>
            </a:ext>
          </a:extLst>
        </xdr:cNvPr>
        <xdr:cNvGrpSpPr/>
      </xdr:nvGrpSpPr>
      <xdr:grpSpPr>
        <a:xfrm>
          <a:off x="342900" y="361950"/>
          <a:ext cx="5755005" cy="4458039"/>
          <a:chOff x="342900" y="361950"/>
          <a:chExt cx="5734050" cy="4557099"/>
        </a:xfrm>
      </xdr:grpSpPr>
      <xdr:grpSp>
        <xdr:nvGrpSpPr>
          <xdr:cNvPr id="70" name="Grup 69">
            <a:extLst>
              <a:ext uri="{FF2B5EF4-FFF2-40B4-BE49-F238E27FC236}">
                <a16:creationId xmlns=""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 xmlns:a16="http://schemas.microsoft.com/office/drawing/2014/main" id="{C9F56A19-70D3-4628-8709-84489EA24BB0}"/>
                </a:ext>
              </a:extLst>
            </xdr:cNvPr>
            <xdr:cNvSpPr txBox="1"/>
          </xdr:nvSpPr>
          <xdr:spPr>
            <a:xfrm>
              <a:off x="1074075" y="7852458"/>
              <a:ext cx="4863310" cy="554249"/>
            </a:xfrm>
            <a:prstGeom prst="rect">
              <a:avLst/>
            </a:prstGeom>
            <a:no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 xmlns:a16="http://schemas.microsoft.com/office/drawing/2014/main" id="{4DBA7152-B8FD-4056-917A-B7F06AE8B67E}"/>
            </a:ext>
          </a:extLst>
        </xdr:cNvPr>
        <xdr:cNvGrpSpPr/>
      </xdr:nvGrpSpPr>
      <xdr:grpSpPr>
        <a:xfrm>
          <a:off x="6973294" y="3183136"/>
          <a:ext cx="3687088" cy="152792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 xmlns:a16="http://schemas.microsoft.com/office/drawing/2014/main" id="{10AA8B71-3BEA-4E7D-B2D7-BB97E6D38754}"/>
              </a:ext>
            </a:extLst>
          </xdr:cNvPr>
          <xdr:cNvPicPr>
            <a:picLocks noChangeAspect="1"/>
          </xdr:cNvPicPr>
        </xdr:nvPicPr>
        <xdr:blipFill>
          <a:blip xmlns:r="http://schemas.openxmlformats.org/officeDocument/2006/relationships" r:embed="rId2" cstate="print">
            <a:extLst>
              <a:ext uri="{96DAC541-7B7A-43D3-8B79-37D633B846F1}">
                <asvg:svgBlip xmlns=""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 xmlns:a16="http://schemas.microsoft.com/office/drawing/2014/main" id="{4F3513E1-6B29-4E54-80FC-E2B36E732D7E}"/>
            </a:ext>
          </a:extLst>
        </xdr:cNvPr>
        <xdr:cNvGrpSpPr/>
      </xdr:nvGrpSpPr>
      <xdr:grpSpPr>
        <a:xfrm>
          <a:off x="6345555" y="8345804"/>
          <a:ext cx="3771900" cy="1242061"/>
          <a:chOff x="8448675" y="2143125"/>
          <a:chExt cx="2812587" cy="1287497"/>
        </a:xfrm>
      </xdr:grpSpPr>
      <xdr:pic>
        <xdr:nvPicPr>
          <xdr:cNvPr id="95" name="Element grafic 2" descr="Bufniță">
            <a:extLst>
              <a:ext uri="{FF2B5EF4-FFF2-40B4-BE49-F238E27FC236}">
                <a16:creationId xmlns=""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 xmlns:a16="http://schemas.microsoft.com/office/drawing/2014/main" id="{B45D0037-257A-421E-9928-F95C71F032DA}"/>
            </a:ext>
          </a:extLst>
        </xdr:cNvPr>
        <xdr:cNvGrpSpPr/>
      </xdr:nvGrpSpPr>
      <xdr:grpSpPr>
        <a:xfrm>
          <a:off x="10793731" y="6460519"/>
          <a:ext cx="3476623" cy="165623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 xmlns:a16="http://schemas.microsoft.com/office/drawing/2014/main" id="{66483B39-8A7B-417E-B71A-6BEA395942BF}"/>
              </a:ext>
            </a:extLst>
          </xdr:cNvPr>
          <xdr:cNvPicPr>
            <a:picLocks noChangeAspect="1"/>
          </xdr:cNvPicPr>
        </xdr:nvPicPr>
        <xdr:blipFill>
          <a:blip xmlns:r="http://schemas.openxmlformats.org/officeDocument/2006/relationships" r:embed="rId7" cstate="print">
            <a:extLst>
              <a:ext uri="{96DAC541-7B7A-43D3-8B79-37D633B846F1}">
                <asvg:svgBlip xmlns=""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53</xdr:row>
      <xdr:rowOff>1269</xdr:rowOff>
    </xdr:to>
    <xdr:grpSp>
      <xdr:nvGrpSpPr>
        <xdr:cNvPr id="31" name="Grup 30">
          <a:extLst>
            <a:ext uri="{FF2B5EF4-FFF2-40B4-BE49-F238E27FC236}">
              <a16:creationId xmlns="" xmlns:a16="http://schemas.microsoft.com/office/drawing/2014/main" id="{D5949D2E-3383-4D0F-B2BE-8F45CB07F6DF}"/>
            </a:ext>
          </a:extLst>
        </xdr:cNvPr>
        <xdr:cNvGrpSpPr/>
      </xdr:nvGrpSpPr>
      <xdr:grpSpPr>
        <a:xfrm>
          <a:off x="333375" y="4893944"/>
          <a:ext cx="5755005" cy="5523865"/>
          <a:chOff x="333375" y="5000624"/>
          <a:chExt cx="5734050" cy="5772150"/>
        </a:xfrm>
      </xdr:grpSpPr>
      <xdr:sp macro="" textlink="">
        <xdr:nvSpPr>
          <xdr:cNvPr id="101" name="txt_FundalTur" descr="Fundal">
            <a:extLst>
              <a:ext uri="{FF2B5EF4-FFF2-40B4-BE49-F238E27FC236}">
                <a16:creationId xmlns=""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 xmlns:a16="http://schemas.microsoft.com/office/drawing/2014/main" id="{A4810020-C4C7-483B-BB90-6111CE7B8559}"/>
            </a:ext>
          </a:extLst>
        </xdr:cNvPr>
        <xdr:cNvGrpSpPr/>
      </xdr:nvGrpSpPr>
      <xdr:grpSpPr>
        <a:xfrm>
          <a:off x="352425" y="10521315"/>
          <a:ext cx="5754243" cy="2434590"/>
          <a:chOff x="352425" y="10715625"/>
          <a:chExt cx="5733288" cy="2390775"/>
        </a:xfrm>
      </xdr:grpSpPr>
      <xdr:sp macro="" textlink="">
        <xdr:nvSpPr>
          <xdr:cNvPr id="118" name="Dreptunghi 117">
            <a:extLst>
              <a:ext uri="{FF2B5EF4-FFF2-40B4-BE49-F238E27FC236}">
                <a16:creationId xmlns=""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 xmlns:a16="http://schemas.microsoft.com/office/drawing/2014/main" id="{734055A1-8444-407E-B760-0BF685C60AE8}"/>
            </a:ext>
          </a:extLst>
        </xdr:cNvPr>
        <xdr:cNvGrpSpPr/>
      </xdr:nvGrpSpPr>
      <xdr:grpSpPr>
        <a:xfrm>
          <a:off x="562406" y="11183704"/>
          <a:ext cx="2887549" cy="34383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F03E29E8-34F3-4B70-A14F-57CAD62E0073}"/>
              </a:ext>
            </a:extLst>
          </xdr:cNvPr>
          <xdr:cNvPicPr>
            <a:picLocks noChangeAspect="1"/>
          </xdr:cNvPicPr>
        </xdr:nvPicPr>
        <xdr:blipFill>
          <a:blip xmlns:r="http://schemas.openxmlformats.org/officeDocument/2006/relationships" r:embed="rId12" cstate="print">
            <a:extLst>
              <a:ext uri="{96DAC541-7B7A-43D3-8B79-37D633B846F1}">
                <asvg:svgBlip xmlns="" xmlns:asvg="http://schemas.microsoft.com/office/drawing/2016/SVG/main" r:embed="rId14"/>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 xmlns:a16="http://schemas.microsoft.com/office/drawing/2014/main" id="{B13CA61E-C0BF-4685-82BB-1ADFEB7A3BE0}"/>
            </a:ext>
          </a:extLst>
        </xdr:cNvPr>
        <xdr:cNvGrpSpPr/>
      </xdr:nvGrpSpPr>
      <xdr:grpSpPr>
        <a:xfrm>
          <a:off x="562406" y="11543530"/>
          <a:ext cx="2916124" cy="349149"/>
          <a:chOff x="562406" y="11793085"/>
          <a:chExt cx="2895169" cy="364389"/>
        </a:xfrm>
      </xdr:grpSpPr>
      <xdr:sp macro="" textlink="">
        <xdr:nvSpPr>
          <xdr:cNvPr id="124" name="Pas" descr="Totul despre funcția IFS, cu hyperlink către web&#10;">
            <a:hlinkClick xmlns:r="http://schemas.openxmlformats.org/officeDocument/2006/relationships" r:id="rId15" tooltip="Selectați pentru a afla totul despre funcția IFS de pe web"/>
            <a:extLst>
              <a:ext uri="{FF2B5EF4-FFF2-40B4-BE49-F238E27FC236}">
                <a16:creationId xmlns=""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5" tooltip="Selectați pentru a afla mai multe de pe web"/>
            <a:extLst>
              <a:ext uri="{FF2B5EF4-FFF2-40B4-BE49-F238E27FC236}">
                <a16:creationId xmlns="" xmlns:a16="http://schemas.microsoft.com/office/drawing/2014/main" id="{7BD81F44-D831-47C7-9E63-4854293FE90D}"/>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4"/>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 xmlns:a16="http://schemas.microsoft.com/office/drawing/2014/main" id="{0552D274-B7DD-441F-82AB-F9C18F3F1907}"/>
            </a:ext>
          </a:extLst>
        </xdr:cNvPr>
        <xdr:cNvGrpSpPr/>
      </xdr:nvGrpSpPr>
      <xdr:grpSpPr>
        <a:xfrm>
          <a:off x="562406" y="12305968"/>
          <a:ext cx="3306649" cy="3491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7" tooltip="Selectați pentru a afla despre instruirea gratuită în Excel online de pe web"/>
            <a:extLst>
              <a:ext uri="{FF2B5EF4-FFF2-40B4-BE49-F238E27FC236}">
                <a16:creationId xmlns=""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7" tooltip="Selectați pentru a afla mai multe de pe web"/>
            <a:extLst>
              <a:ext uri="{FF2B5EF4-FFF2-40B4-BE49-F238E27FC236}">
                <a16:creationId xmlns="" xmlns:a16="http://schemas.microsoft.com/office/drawing/2014/main" id="{7204CB75-A78D-4C34-9CDE-0C456FE297C9}"/>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4"/>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 xmlns:a16="http://schemas.microsoft.com/office/drawing/2014/main" id="{F1DB9CDB-5B09-4600-8014-FE097D5CAA92}"/>
            </a:ext>
          </a:extLst>
        </xdr:cNvPr>
        <xdr:cNvGrpSpPr/>
      </xdr:nvGrpSpPr>
      <xdr:grpSpPr>
        <a:xfrm>
          <a:off x="562406" y="11908666"/>
          <a:ext cx="2916124" cy="349149"/>
          <a:chOff x="562406" y="12173461"/>
          <a:chExt cx="2895169" cy="364389"/>
        </a:xfrm>
      </xdr:grpSpPr>
      <xdr:sp macro="" textlink="">
        <xdr:nvSpPr>
          <xdr:cNvPr id="128" name="Pas" descr="Instrucțiuni IF complexe, cu hyperlink către web&#10;">
            <a:hlinkClick xmlns:r="http://schemas.openxmlformats.org/officeDocument/2006/relationships" r:id="rId18" tooltip="Selectați pentru a afla totul despre instrucțiunile IF complexe de pe web"/>
            <a:extLst>
              <a:ext uri="{FF2B5EF4-FFF2-40B4-BE49-F238E27FC236}">
                <a16:creationId xmlns=""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8" tooltip="Selectați pentru a afla mai multe de pe web"/>
            <a:extLst>
              <a:ext uri="{FF2B5EF4-FFF2-40B4-BE49-F238E27FC236}">
                <a16:creationId xmlns="" xmlns:a16="http://schemas.microsoft.com/office/drawing/2014/main" id="{78075E02-0367-42F4-95B3-C5CC08749AF2}"/>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4"/>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 xmlns:a16="http://schemas.microsoft.com/office/drawing/2014/main" id="{BC697E68-A9C2-4527-8965-5C48235F5E21}"/>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 xmlns:a16="http://schemas.microsoft.com/office/drawing/2014/main" id="{412A103B-C4FA-4247-B599-4CAC782AE3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 xmlns:a16="http://schemas.microsoft.com/office/drawing/2014/main" id="{41B2A156-9057-46D4-BFEA-4C4DAD54015C}"/>
              </a:ext>
            </a:extLst>
          </xdr:cNvPr>
          <xdr:cNvPicPr>
            <a:picLocks noChangeAspect="1"/>
          </xdr:cNvPicPr>
        </xdr:nvPicPr>
        <xdr:blipFill>
          <a:blip xmlns:r="http://schemas.openxmlformats.org/officeDocument/2006/relationships" r:embed="rId5" cstate="print"/>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 xmlns:a16="http://schemas.microsoft.com/office/drawing/2014/main" id="{C26483B0-64DC-4BE9-92D8-7D9943F8404A}"/>
            </a:ext>
          </a:extLst>
        </xdr:cNvPr>
        <xdr:cNvGrpSpPr/>
      </xdr:nvGrpSpPr>
      <xdr:grpSpPr>
        <a:xfrm>
          <a:off x="4260138" y="3518187"/>
          <a:ext cx="974505" cy="786961"/>
          <a:chOff x="6717588" y="3592566"/>
          <a:chExt cx="974505" cy="786961"/>
        </a:xfrm>
      </xdr:grpSpPr>
      <xdr:pic>
        <xdr:nvPicPr>
          <xdr:cNvPr id="6" name="Element grafic 5" descr="Ziar">
            <a:extLst>
              <a:ext uri="{FF2B5EF4-FFF2-40B4-BE49-F238E27FC236}">
                <a16:creationId xmlns="" xmlns:a16="http://schemas.microsoft.com/office/drawing/2014/main" id="{C4C50A08-36A1-4EB5-B3E3-5871348DA9AB}"/>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drawings/drawing10.xml><?xml version="1.0" encoding="utf-8"?>
<xdr:wsDr xmlns:xdr="http://schemas.openxmlformats.org/drawingml/2006/spreadsheetDrawing" xmlns:a="http://schemas.openxmlformats.org/drawingml/2006/main">
  <xdr:twoCellAnchor>
    <xdr:from>
      <xdr:col>4</xdr:col>
      <xdr:colOff>457200</xdr:colOff>
      <xdr:row>2</xdr:row>
      <xdr:rowOff>0</xdr:rowOff>
    </xdr:from>
    <xdr:to>
      <xdr:col>12</xdr:col>
      <xdr:colOff>472440</xdr:colOff>
      <xdr:row>20</xdr:row>
      <xdr:rowOff>137160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1" name="Table1" displayName="Table1" ref="B3:C9" totalsRowShown="0">
  <autoFilter ref="B3:C9"/>
  <tableColumns count="2">
    <tableColumn id="1" name="Year"/>
    <tableColumn id="2" name="Conference attendance "/>
  </tableColumns>
  <tableStyleInfo name="TableStyleMedium14" showFirstColumn="0" showLastColumn="0" showRowStripes="1" showColumnStripes="0"/>
</table>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workbookViewId="0">
      <selection activeCell="A4" sqref="A4"/>
    </sheetView>
  </sheetViews>
  <sheetFormatPr defaultColWidth="11.109375" defaultRowHeight="20.25" customHeight="1" x14ac:dyDescent="0.3"/>
  <cols>
    <col min="1" max="1" width="129.6640625" style="1" customWidth="1"/>
    <col min="2" max="2" width="3.5546875" style="1" customWidth="1"/>
    <col min="3" max="16384" width="11.109375" style="1"/>
  </cols>
  <sheetData>
    <row r="1" spans="1:1" ht="20.25" customHeight="1" x14ac:dyDescent="1.55">
      <c r="A1" s="36"/>
    </row>
    <row r="2" spans="1:1" ht="102" customHeight="1" x14ac:dyDescent="1.55">
      <c r="A2" s="36" t="s">
        <v>0</v>
      </c>
    </row>
    <row r="3" spans="1:1" ht="44.4" x14ac:dyDescent="0.45">
      <c r="A3" s="2" t="s">
        <v>192</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tabSelected="1" zoomScaleNormal="100" workbookViewId="0"/>
  </sheetViews>
  <sheetFormatPr defaultColWidth="9.109375" defaultRowHeight="14.4" x14ac:dyDescent="0.3"/>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209</v>
      </c>
      <c r="C1" s="40"/>
      <c r="D1" s="41"/>
      <c r="E1" s="41"/>
      <c r="F1" s="41"/>
    </row>
    <row r="2" spans="1:7" ht="15" thickBot="1" x14ac:dyDescent="0.35">
      <c r="A2" s="17" t="s">
        <v>2</v>
      </c>
      <c r="C2" s="42" t="s">
        <v>28</v>
      </c>
      <c r="E2" s="6" t="s">
        <v>29</v>
      </c>
      <c r="F2" s="7" t="s">
        <v>35</v>
      </c>
      <c r="G2" s="7" t="s">
        <v>36</v>
      </c>
    </row>
    <row r="3" spans="1:7" ht="15.6" thickTop="1" thickBot="1" x14ac:dyDescent="0.35">
      <c r="A3" s="17" t="s">
        <v>3</v>
      </c>
      <c r="C3" s="57">
        <v>1</v>
      </c>
      <c r="E3" s="63" t="s">
        <v>30</v>
      </c>
      <c r="F3" s="62">
        <f>C3+C4</f>
        <v>3</v>
      </c>
      <c r="G3" s="64">
        <f>C3+C4</f>
        <v>3</v>
      </c>
    </row>
    <row r="4" spans="1:7" ht="15.6" thickTop="1" thickBot="1" x14ac:dyDescent="0.35">
      <c r="A4" s="17" t="s">
        <v>4</v>
      </c>
      <c r="C4" s="57">
        <v>2</v>
      </c>
      <c r="E4" s="63" t="s">
        <v>31</v>
      </c>
      <c r="F4" s="62">
        <f>C3-C4</f>
        <v>-1</v>
      </c>
      <c r="G4" s="64">
        <f>C3-C4</f>
        <v>-1</v>
      </c>
    </row>
    <row r="5" spans="1:7" ht="15" thickTop="1" x14ac:dyDescent="0.3">
      <c r="A5" s="17" t="s">
        <v>5</v>
      </c>
      <c r="E5" s="63" t="s">
        <v>32</v>
      </c>
      <c r="F5" s="62">
        <f>C3*C4</f>
        <v>2</v>
      </c>
      <c r="G5" s="64">
        <f>C3*C4</f>
        <v>2</v>
      </c>
    </row>
    <row r="6" spans="1:7" ht="15" thickBot="1" x14ac:dyDescent="0.35">
      <c r="A6" s="17" t="s">
        <v>6</v>
      </c>
      <c r="E6" s="63" t="s">
        <v>33</v>
      </c>
      <c r="F6" s="62">
        <f>C3/C4</f>
        <v>0.5</v>
      </c>
      <c r="G6" s="64">
        <f>C3/C4</f>
        <v>0.5</v>
      </c>
    </row>
    <row r="7" spans="1:7" ht="15" customHeight="1" thickTop="1" thickBot="1" x14ac:dyDescent="0.35">
      <c r="A7" s="17" t="s">
        <v>7</v>
      </c>
      <c r="E7" s="63" t="s">
        <v>34</v>
      </c>
      <c r="F7" s="65">
        <f>C3^C4</f>
        <v>1</v>
      </c>
      <c r="G7" s="64">
        <f>C3^C4</f>
        <v>1</v>
      </c>
    </row>
    <row r="8" spans="1:7" ht="15" thickTop="1" x14ac:dyDescent="0.3">
      <c r="A8" s="17" t="s">
        <v>8</v>
      </c>
    </row>
    <row r="9" spans="1:7" x14ac:dyDescent="0.3">
      <c r="A9" s="17" t="s">
        <v>9</v>
      </c>
    </row>
    <row r="10" spans="1:7" x14ac:dyDescent="0.3">
      <c r="A10" s="17" t="s">
        <v>10</v>
      </c>
    </row>
    <row r="11" spans="1:7" x14ac:dyDescent="0.3">
      <c r="A11" s="17" t="s">
        <v>11</v>
      </c>
    </row>
    <row r="12" spans="1:7" x14ac:dyDescent="0.3">
      <c r="A12" s="17" t="s">
        <v>12</v>
      </c>
    </row>
    <row r="13" spans="1:7" ht="15" customHeight="1" x14ac:dyDescent="0.3">
      <c r="A13" s="19" t="s">
        <v>13</v>
      </c>
    </row>
    <row r="14" spans="1:7" x14ac:dyDescent="0.3">
      <c r="A14" s="17" t="s">
        <v>14</v>
      </c>
    </row>
    <row r="15" spans="1:7" x14ac:dyDescent="0.3">
      <c r="A15" s="17" t="s">
        <v>15</v>
      </c>
    </row>
    <row r="16" spans="1:7" x14ac:dyDescent="0.3">
      <c r="A16" s="17" t="s">
        <v>16</v>
      </c>
    </row>
    <row r="17" spans="1:7" x14ac:dyDescent="0.3">
      <c r="A17" s="17" t="s">
        <v>17</v>
      </c>
    </row>
    <row r="18" spans="1:7" x14ac:dyDescent="0.3">
      <c r="A18" s="18" t="s">
        <v>193</v>
      </c>
    </row>
    <row r="19" spans="1:7" x14ac:dyDescent="0.3">
      <c r="A19" s="17" t="s">
        <v>18</v>
      </c>
    </row>
    <row r="20" spans="1:7" x14ac:dyDescent="0.3">
      <c r="A20" s="18" t="s">
        <v>194</v>
      </c>
    </row>
    <row r="21" spans="1:7" ht="15" customHeight="1" x14ac:dyDescent="0.3">
      <c r="A21" s="19" t="s">
        <v>19</v>
      </c>
    </row>
    <row r="22" spans="1:7" x14ac:dyDescent="0.3">
      <c r="A22" s="17" t="s">
        <v>20</v>
      </c>
    </row>
    <row r="23" spans="1:7" x14ac:dyDescent="0.3">
      <c r="A23" s="17" t="s">
        <v>21</v>
      </c>
    </row>
    <row r="24" spans="1:7" x14ac:dyDescent="0.3">
      <c r="A24" s="17" t="s">
        <v>22</v>
      </c>
    </row>
    <row r="25" spans="1:7" ht="32.4" x14ac:dyDescent="0.3">
      <c r="A25" s="17" t="s">
        <v>23</v>
      </c>
      <c r="C25" s="40"/>
      <c r="D25" s="41"/>
      <c r="E25" s="41"/>
      <c r="F25" s="41"/>
      <c r="G25" s="41"/>
    </row>
    <row r="26" spans="1:7" x14ac:dyDescent="0.3">
      <c r="A26" s="17" t="s">
        <v>24</v>
      </c>
    </row>
    <row r="27" spans="1:7" x14ac:dyDescent="0.3">
      <c r="A27" s="17" t="s">
        <v>25</v>
      </c>
    </row>
    <row r="28" spans="1:7" ht="25.8" x14ac:dyDescent="0.5">
      <c r="A28" s="17" t="s">
        <v>26</v>
      </c>
      <c r="E28" s="33"/>
    </row>
    <row r="29" spans="1:7" x14ac:dyDescent="0.3">
      <c r="A29" s="17" t="s">
        <v>27</v>
      </c>
    </row>
    <row r="40" spans="10:14" x14ac:dyDescent="0.3">
      <c r="J40" s="7" t="s">
        <v>37</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zoomScaleNormal="100" zoomScalePageLayoutView="125" workbookViewId="0">
      <selection activeCell="G7" sqref="G7"/>
    </sheetView>
  </sheetViews>
  <sheetFormatPr defaultColWidth="8.88671875" defaultRowHeight="15" customHeight="1" x14ac:dyDescent="0.3"/>
  <cols>
    <col min="1" max="1" width="12.6640625" style="82"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x14ac:dyDescent="0.65">
      <c r="A1" s="82" t="s">
        <v>38</v>
      </c>
      <c r="B1" s="43"/>
      <c r="C1" s="44"/>
      <c r="D1" s="45"/>
      <c r="E1" s="45"/>
      <c r="F1" s="45"/>
      <c r="G1" s="45"/>
    </row>
    <row r="2" spans="1:13" ht="15" customHeight="1" x14ac:dyDescent="0.3">
      <c r="A2" s="82" t="s">
        <v>39</v>
      </c>
      <c r="C2" s="47" t="s">
        <v>52</v>
      </c>
      <c r="D2" s="48" t="s">
        <v>68</v>
      </c>
      <c r="F2" s="47" t="s">
        <v>70</v>
      </c>
      <c r="G2" s="48" t="s">
        <v>68</v>
      </c>
    </row>
    <row r="3" spans="1:13" ht="15" customHeight="1" x14ac:dyDescent="0.3">
      <c r="A3" s="81" t="s">
        <v>40</v>
      </c>
      <c r="B3" s="49"/>
      <c r="C3" s="67" t="s">
        <v>53</v>
      </c>
      <c r="D3" s="67">
        <v>50</v>
      </c>
      <c r="F3" s="67" t="s">
        <v>71</v>
      </c>
      <c r="G3" s="67">
        <v>50</v>
      </c>
    </row>
    <row r="4" spans="1:13" ht="15" customHeight="1" x14ac:dyDescent="0.3">
      <c r="A4" s="81" t="s">
        <v>195</v>
      </c>
      <c r="C4" s="67" t="s">
        <v>54</v>
      </c>
      <c r="D4" s="67">
        <v>20</v>
      </c>
      <c r="E4" s="50"/>
      <c r="F4" s="67" t="s">
        <v>72</v>
      </c>
      <c r="G4" s="67">
        <v>30</v>
      </c>
    </row>
    <row r="5" spans="1:13" s="50" customFormat="1" ht="15" customHeight="1" x14ac:dyDescent="0.3">
      <c r="A5" s="82" t="s">
        <v>41</v>
      </c>
      <c r="C5" s="67" t="s">
        <v>55</v>
      </c>
      <c r="D5" s="67">
        <v>60</v>
      </c>
      <c r="F5" s="67" t="s">
        <v>73</v>
      </c>
      <c r="G5" s="67">
        <v>10</v>
      </c>
    </row>
    <row r="6" spans="1:13" s="50" customFormat="1" ht="15" customHeight="1" x14ac:dyDescent="0.3">
      <c r="A6" s="82" t="s">
        <v>9</v>
      </c>
      <c r="B6" s="51"/>
      <c r="C6" s="67" t="s">
        <v>56</v>
      </c>
      <c r="D6" s="68">
        <v>40</v>
      </c>
      <c r="F6" s="67" t="s">
        <v>74</v>
      </c>
      <c r="G6" s="68">
        <v>50</v>
      </c>
    </row>
    <row r="7" spans="1:13" s="50" customFormat="1" ht="15" customHeight="1" x14ac:dyDescent="0.3">
      <c r="A7" s="82" t="s">
        <v>42</v>
      </c>
      <c r="C7" s="78" t="s">
        <v>57</v>
      </c>
      <c r="D7" s="69">
        <f>SUM(D3:D6)</f>
        <v>170</v>
      </c>
      <c r="F7" s="78" t="s">
        <v>57</v>
      </c>
      <c r="G7" s="69">
        <f>SUM(G3:G6 )</f>
        <v>140</v>
      </c>
      <c r="M7" s="52"/>
    </row>
    <row r="8" spans="1:13" s="50" customFormat="1" ht="15" customHeight="1" x14ac:dyDescent="0.3">
      <c r="A8" s="82" t="s">
        <v>10</v>
      </c>
      <c r="M8" s="52"/>
    </row>
    <row r="9" spans="1:13" s="50" customFormat="1" ht="15" customHeight="1" x14ac:dyDescent="0.3">
      <c r="A9" s="82" t="s">
        <v>43</v>
      </c>
      <c r="C9" s="47" t="s">
        <v>58</v>
      </c>
      <c r="D9" s="48" t="s">
        <v>68</v>
      </c>
      <c r="F9" s="47" t="s">
        <v>58</v>
      </c>
      <c r="G9" s="48" t="s">
        <v>68</v>
      </c>
      <c r="M9" s="52"/>
    </row>
    <row r="10" spans="1:13" s="50" customFormat="1" ht="15" customHeight="1" x14ac:dyDescent="0.3">
      <c r="A10" s="85" t="s">
        <v>196</v>
      </c>
      <c r="C10" s="67" t="s">
        <v>59</v>
      </c>
      <c r="D10" s="67">
        <v>50</v>
      </c>
      <c r="F10" s="67" t="s">
        <v>59</v>
      </c>
      <c r="G10" s="67">
        <v>50</v>
      </c>
      <c r="M10" s="52"/>
    </row>
    <row r="11" spans="1:13" s="50" customFormat="1" ht="15" customHeight="1" x14ac:dyDescent="0.3">
      <c r="A11" s="81" t="s">
        <v>44</v>
      </c>
      <c r="C11" s="67" t="s">
        <v>60</v>
      </c>
      <c r="D11" s="67">
        <v>100</v>
      </c>
      <c r="F11" s="67" t="s">
        <v>60</v>
      </c>
      <c r="G11" s="67">
        <v>100</v>
      </c>
      <c r="M11" s="52"/>
    </row>
    <row r="12" spans="1:13" s="50" customFormat="1" ht="15" customHeight="1" x14ac:dyDescent="0.3">
      <c r="A12" s="82" t="s">
        <v>45</v>
      </c>
      <c r="C12" s="67" t="s">
        <v>61</v>
      </c>
      <c r="D12" s="67">
        <v>40</v>
      </c>
      <c r="F12" s="67" t="s">
        <v>61</v>
      </c>
      <c r="G12" s="67">
        <v>40</v>
      </c>
      <c r="M12" s="52"/>
    </row>
    <row r="13" spans="1:13" s="50" customFormat="1" ht="15" customHeight="1" x14ac:dyDescent="0.3">
      <c r="A13" s="82" t="s">
        <v>46</v>
      </c>
      <c r="C13" s="67" t="s">
        <v>62</v>
      </c>
      <c r="D13" s="67">
        <v>50</v>
      </c>
      <c r="F13" s="67" t="s">
        <v>62</v>
      </c>
      <c r="G13" s="67">
        <v>50</v>
      </c>
      <c r="M13" s="52"/>
    </row>
    <row r="14" spans="1:13" s="50" customFormat="1" ht="15" customHeight="1" thickBot="1" x14ac:dyDescent="0.35">
      <c r="A14" s="80" t="s">
        <v>47</v>
      </c>
      <c r="C14" s="67" t="s">
        <v>63</v>
      </c>
      <c r="D14" s="67">
        <v>20</v>
      </c>
      <c r="F14" s="67" t="s">
        <v>63</v>
      </c>
      <c r="G14" s="67">
        <v>20</v>
      </c>
      <c r="M14" s="52"/>
    </row>
    <row r="15" spans="1:13" s="50" customFormat="1" ht="15" customHeight="1" thickTop="1" thickBot="1" x14ac:dyDescent="0.35">
      <c r="A15" s="82" t="s">
        <v>22</v>
      </c>
      <c r="C15" s="78" t="s">
        <v>57</v>
      </c>
      <c r="D15" s="66">
        <f>SUM(D10:D14)</f>
        <v>260</v>
      </c>
      <c r="F15" s="78" t="s">
        <v>75</v>
      </c>
      <c r="G15" s="53">
        <f>COUNT(G10:G14)</f>
        <v>5</v>
      </c>
      <c r="M15" s="52"/>
    </row>
    <row r="16" spans="1:13" s="50" customFormat="1" ht="15" customHeight="1" thickTop="1" x14ac:dyDescent="0.3">
      <c r="A16" s="82" t="s">
        <v>48</v>
      </c>
      <c r="M16" s="52"/>
    </row>
    <row r="17" spans="1:13" s="50" customFormat="1" ht="15" customHeight="1" x14ac:dyDescent="0.3">
      <c r="A17" s="82" t="s">
        <v>49</v>
      </c>
      <c r="M17" s="52"/>
    </row>
    <row r="18" spans="1:13" s="50" customFormat="1" ht="15" customHeight="1" x14ac:dyDescent="0.3">
      <c r="A18" s="82" t="s">
        <v>50</v>
      </c>
      <c r="M18" s="52"/>
    </row>
    <row r="19" spans="1:13" s="50" customFormat="1" ht="15" customHeight="1" x14ac:dyDescent="0.3">
      <c r="A19" s="82" t="s">
        <v>27</v>
      </c>
      <c r="C19" s="52"/>
      <c r="M19" s="52"/>
    </row>
    <row r="20" spans="1:13" s="50" customFormat="1" ht="15" customHeight="1" x14ac:dyDescent="0.3">
      <c r="A20" s="82" t="s">
        <v>51</v>
      </c>
      <c r="M20" s="52"/>
    </row>
    <row r="21" spans="1:13" s="50" customFormat="1" ht="15" customHeight="1" x14ac:dyDescent="0.3">
      <c r="A21" s="82" t="s">
        <v>10</v>
      </c>
      <c r="M21" s="52"/>
    </row>
    <row r="22" spans="1:13" s="50" customFormat="1" ht="15" customHeight="1" x14ac:dyDescent="0.3">
      <c r="A22" s="82"/>
      <c r="M22" s="52"/>
    </row>
    <row r="23" spans="1:13" s="50" customFormat="1" ht="15" customHeight="1" x14ac:dyDescent="0.3">
      <c r="A23" s="82"/>
    </row>
    <row r="26" spans="1:13" ht="15" customHeight="1" x14ac:dyDescent="0.3">
      <c r="H26" s="52"/>
    </row>
    <row r="34" spans="3:7" ht="15" customHeight="1" x14ac:dyDescent="0.3">
      <c r="C34" s="47" t="s">
        <v>52</v>
      </c>
      <c r="D34" s="48" t="s">
        <v>68</v>
      </c>
    </row>
    <row r="35" spans="3:7" ht="15" customHeight="1" x14ac:dyDescent="0.3">
      <c r="C35" s="67" t="s">
        <v>53</v>
      </c>
      <c r="D35" s="67">
        <v>50</v>
      </c>
      <c r="E35" s="50"/>
    </row>
    <row r="36" spans="3:7" ht="15" customHeight="1" x14ac:dyDescent="0.3">
      <c r="C36" s="67" t="s">
        <v>54</v>
      </c>
      <c r="D36" s="67">
        <v>20</v>
      </c>
      <c r="E36" s="50"/>
    </row>
    <row r="37" spans="3:7" ht="15" customHeight="1" x14ac:dyDescent="0.3">
      <c r="C37" s="67" t="s">
        <v>55</v>
      </c>
      <c r="D37" s="67">
        <v>60</v>
      </c>
      <c r="E37" s="50"/>
    </row>
    <row r="38" spans="3:7" ht="15" customHeight="1" x14ac:dyDescent="0.3">
      <c r="C38" s="67" t="s">
        <v>56</v>
      </c>
      <c r="D38" s="67">
        <v>40</v>
      </c>
      <c r="E38" s="50"/>
    </row>
    <row r="39" spans="3:7" ht="15" customHeight="1" x14ac:dyDescent="0.3">
      <c r="C39" s="78" t="s">
        <v>57</v>
      </c>
      <c r="D39" s="66">
        <f>SUM(D35:D38)</f>
        <v>170</v>
      </c>
      <c r="E39" s="50"/>
      <c r="F39" s="50"/>
      <c r="G39" s="50"/>
    </row>
    <row r="44" spans="3:7" ht="15" customHeight="1" x14ac:dyDescent="0.3">
      <c r="C44" s="47" t="s">
        <v>58</v>
      </c>
      <c r="D44" s="48" t="s">
        <v>68</v>
      </c>
      <c r="E44" s="50"/>
    </row>
    <row r="45" spans="3:7" ht="15" customHeight="1" x14ac:dyDescent="0.3">
      <c r="C45" s="67" t="s">
        <v>64</v>
      </c>
      <c r="D45" s="67">
        <v>20</v>
      </c>
      <c r="E45" s="50"/>
    </row>
    <row r="46" spans="3:7" ht="15" customHeight="1" x14ac:dyDescent="0.3">
      <c r="C46" s="67" t="s">
        <v>65</v>
      </c>
      <c r="D46" s="67">
        <v>10</v>
      </c>
      <c r="E46" s="50"/>
    </row>
    <row r="47" spans="3:7" ht="15" customHeight="1" x14ac:dyDescent="0.3">
      <c r="C47" s="67" t="s">
        <v>66</v>
      </c>
      <c r="D47" s="67">
        <v>10</v>
      </c>
      <c r="E47" s="50"/>
    </row>
    <row r="48" spans="3:7" ht="15" customHeight="1" x14ac:dyDescent="0.3">
      <c r="C48" s="67" t="s">
        <v>67</v>
      </c>
      <c r="D48" s="67">
        <v>40</v>
      </c>
      <c r="E48" s="50"/>
    </row>
    <row r="50" spans="4:7" ht="15" customHeight="1" x14ac:dyDescent="0.3">
      <c r="D50" s="48" t="s">
        <v>69</v>
      </c>
      <c r="F50" s="48" t="s">
        <v>76</v>
      </c>
      <c r="G50" s="48" t="s">
        <v>77</v>
      </c>
    </row>
    <row r="51" spans="4:7" ht="15" customHeight="1" x14ac:dyDescent="0.3">
      <c r="D51" s="54">
        <f>SUM(D45:D48,100)</f>
        <v>180</v>
      </c>
      <c r="F51" s="79">
        <v>100</v>
      </c>
      <c r="G51" s="79">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election activeCell="F28" sqref="F28"/>
    </sheetView>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78</v>
      </c>
      <c r="B1" s="25"/>
      <c r="C1" s="44"/>
      <c r="D1" s="55"/>
      <c r="E1" s="55"/>
      <c r="F1" s="55"/>
      <c r="G1" s="55"/>
      <c r="H1" s="25"/>
      <c r="I1" s="25"/>
      <c r="J1" s="25"/>
    </row>
    <row r="2" spans="1:10" ht="15" customHeight="1" x14ac:dyDescent="0.3">
      <c r="A2" s="17" t="s">
        <v>79</v>
      </c>
      <c r="B2" s="25"/>
      <c r="C2" s="6" t="s">
        <v>52</v>
      </c>
      <c r="D2" s="7" t="s">
        <v>68</v>
      </c>
      <c r="E2" s="27"/>
      <c r="F2" s="10" t="s">
        <v>70</v>
      </c>
      <c r="G2" s="7" t="s">
        <v>68</v>
      </c>
      <c r="H2" s="25"/>
      <c r="I2" s="25"/>
      <c r="J2" s="5"/>
    </row>
    <row r="3" spans="1:10" ht="15" customHeight="1" x14ac:dyDescent="0.3">
      <c r="A3" s="17" t="s">
        <v>80</v>
      </c>
      <c r="B3" s="25"/>
      <c r="C3" s="73" t="s">
        <v>53</v>
      </c>
      <c r="D3" s="72">
        <v>50</v>
      </c>
      <c r="E3" s="27"/>
      <c r="F3" s="73" t="s">
        <v>71</v>
      </c>
      <c r="G3" s="72">
        <v>50</v>
      </c>
      <c r="H3" s="25"/>
      <c r="I3" s="25"/>
      <c r="J3" s="5"/>
    </row>
    <row r="4" spans="1:10" ht="15" customHeight="1" x14ac:dyDescent="0.3">
      <c r="A4" s="17" t="s">
        <v>81</v>
      </c>
      <c r="B4" s="25"/>
      <c r="C4" s="73" t="s">
        <v>54</v>
      </c>
      <c r="D4" s="72">
        <v>20</v>
      </c>
      <c r="E4" s="27"/>
      <c r="F4" s="73" t="s">
        <v>72</v>
      </c>
      <c r="G4" s="72">
        <v>30</v>
      </c>
      <c r="H4" s="25"/>
      <c r="I4" s="25"/>
      <c r="J4" s="5"/>
    </row>
    <row r="5" spans="1:10" s="4" customFormat="1" ht="15" customHeight="1" x14ac:dyDescent="0.3">
      <c r="A5" s="17" t="s">
        <v>82</v>
      </c>
      <c r="B5" s="26"/>
      <c r="C5" s="73" t="s">
        <v>55</v>
      </c>
      <c r="D5" s="72">
        <v>60</v>
      </c>
      <c r="E5" s="27"/>
      <c r="F5" s="73" t="s">
        <v>73</v>
      </c>
      <c r="G5" s="72">
        <v>10</v>
      </c>
      <c r="H5" s="26"/>
      <c r="I5" s="26"/>
      <c r="J5" s="5"/>
    </row>
    <row r="6" spans="1:10" s="4" customFormat="1" ht="15" customHeight="1" x14ac:dyDescent="0.3">
      <c r="A6" s="17" t="s">
        <v>83</v>
      </c>
      <c r="B6" s="26"/>
      <c r="C6" s="73" t="s">
        <v>56</v>
      </c>
      <c r="D6" s="72">
        <v>40</v>
      </c>
      <c r="E6" s="27"/>
      <c r="F6" s="73" t="s">
        <v>74</v>
      </c>
      <c r="G6" s="72">
        <v>50</v>
      </c>
      <c r="H6" s="26"/>
      <c r="I6" s="26"/>
      <c r="J6" s="5"/>
    </row>
    <row r="7" spans="1:10" s="4" customFormat="1" ht="15" customHeight="1" x14ac:dyDescent="0.3">
      <c r="A7" s="17" t="s">
        <v>84</v>
      </c>
      <c r="B7" s="26"/>
      <c r="C7" s="9" t="s">
        <v>92</v>
      </c>
      <c r="D7" s="70">
        <f>AVERAGE(D3:D6)</f>
        <v>42.5</v>
      </c>
      <c r="E7" s="27"/>
      <c r="F7" s="9" t="s">
        <v>92</v>
      </c>
      <c r="G7" s="70">
        <f>AVERAGE(G3:G6)</f>
        <v>35</v>
      </c>
      <c r="H7" s="26"/>
      <c r="I7" s="26"/>
      <c r="J7" s="5"/>
    </row>
    <row r="8" spans="1:10" s="4" customFormat="1" ht="15" customHeight="1" x14ac:dyDescent="0.3">
      <c r="A8" s="17" t="s">
        <v>85</v>
      </c>
      <c r="B8" s="26"/>
      <c r="C8" s="26"/>
      <c r="D8" s="27"/>
      <c r="E8" s="27"/>
      <c r="F8" s="26"/>
      <c r="G8" s="27"/>
      <c r="H8" s="26"/>
      <c r="I8" s="26"/>
      <c r="J8" s="5"/>
    </row>
    <row r="9" spans="1:10" s="4" customFormat="1" ht="15" customHeight="1" x14ac:dyDescent="0.3">
      <c r="A9" s="17" t="s">
        <v>86</v>
      </c>
      <c r="B9" s="26"/>
      <c r="C9" s="6" t="s">
        <v>58</v>
      </c>
      <c r="D9" s="7" t="s">
        <v>68</v>
      </c>
      <c r="E9" s="27"/>
      <c r="F9" s="10" t="s">
        <v>58</v>
      </c>
      <c r="G9" s="7" t="s">
        <v>68</v>
      </c>
      <c r="H9" s="26"/>
      <c r="I9" s="26"/>
      <c r="J9" s="5"/>
    </row>
    <row r="10" spans="1:10" s="4" customFormat="1" ht="15" customHeight="1" x14ac:dyDescent="0.3">
      <c r="A10" s="17" t="s">
        <v>87</v>
      </c>
      <c r="B10" s="26"/>
      <c r="C10" s="73" t="s">
        <v>59</v>
      </c>
      <c r="D10" s="72">
        <v>50</v>
      </c>
      <c r="E10" s="27"/>
      <c r="F10" s="73" t="s">
        <v>59</v>
      </c>
      <c r="G10" s="72">
        <v>50</v>
      </c>
      <c r="H10" s="26"/>
      <c r="I10" s="26"/>
      <c r="J10" s="5"/>
    </row>
    <row r="11" spans="1:10" s="4" customFormat="1" ht="15" customHeight="1" x14ac:dyDescent="0.3">
      <c r="A11" s="17" t="s">
        <v>88</v>
      </c>
      <c r="B11" s="26"/>
      <c r="C11" s="73" t="s">
        <v>60</v>
      </c>
      <c r="D11" s="72">
        <v>100</v>
      </c>
      <c r="E11" s="27"/>
      <c r="F11" s="73" t="s">
        <v>60</v>
      </c>
      <c r="G11" s="72">
        <v>100</v>
      </c>
      <c r="H11" s="26"/>
      <c r="I11" s="26"/>
      <c r="J11" s="5"/>
    </row>
    <row r="12" spans="1:10" s="4" customFormat="1" ht="15" customHeight="1" x14ac:dyDescent="0.3">
      <c r="A12" s="17" t="s">
        <v>89</v>
      </c>
      <c r="B12" s="26"/>
      <c r="C12" s="73" t="s">
        <v>61</v>
      </c>
      <c r="D12" s="72">
        <v>40</v>
      </c>
      <c r="E12" s="27"/>
      <c r="F12" s="73" t="s">
        <v>61</v>
      </c>
      <c r="G12" s="72">
        <v>40</v>
      </c>
      <c r="H12" s="26"/>
      <c r="I12" s="26"/>
      <c r="J12" s="5"/>
    </row>
    <row r="13" spans="1:10" s="4" customFormat="1" ht="15" customHeight="1" x14ac:dyDescent="0.3">
      <c r="A13" s="17" t="s">
        <v>90</v>
      </c>
      <c r="B13" s="26"/>
      <c r="C13" s="73" t="s">
        <v>62</v>
      </c>
      <c r="D13" s="72">
        <v>50</v>
      </c>
      <c r="E13" s="27"/>
      <c r="F13" s="73" t="s">
        <v>62</v>
      </c>
      <c r="G13" s="72">
        <v>50</v>
      </c>
      <c r="H13" s="26"/>
      <c r="I13" s="26"/>
      <c r="J13" s="5"/>
    </row>
    <row r="14" spans="1:10" s="4" customFormat="1" ht="15" customHeight="1" thickBot="1" x14ac:dyDescent="0.35">
      <c r="A14" s="17" t="s">
        <v>91</v>
      </c>
      <c r="B14" s="26"/>
      <c r="C14" s="73" t="s">
        <v>63</v>
      </c>
      <c r="D14" s="72">
        <v>20</v>
      </c>
      <c r="E14" s="27"/>
      <c r="F14" s="73" t="s">
        <v>63</v>
      </c>
      <c r="G14" s="72">
        <v>20</v>
      </c>
      <c r="H14" s="26"/>
      <c r="I14" s="26"/>
      <c r="J14" s="26"/>
    </row>
    <row r="15" spans="1:10" s="4" customFormat="1" ht="15" customHeight="1" thickTop="1" thickBot="1" x14ac:dyDescent="0.35">
      <c r="A15" s="17"/>
      <c r="B15" s="26"/>
      <c r="C15" s="9" t="s">
        <v>92</v>
      </c>
      <c r="D15" s="70">
        <f>AVERAGE(D10:D14)</f>
        <v>52</v>
      </c>
      <c r="E15" s="27"/>
      <c r="F15" s="26"/>
      <c r="G15" s="57">
        <f>MEDIAN(G10:G14)</f>
        <v>50</v>
      </c>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workbookViewId="0">
      <selection activeCell="B29" sqref="B29"/>
    </sheetView>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x14ac:dyDescent="0.3">
      <c r="A1" s="14" t="s">
        <v>93</v>
      </c>
      <c r="B1" s="25"/>
      <c r="C1" s="44"/>
      <c r="D1" s="55"/>
      <c r="E1" s="55"/>
      <c r="F1" s="55"/>
      <c r="G1" s="55"/>
      <c r="H1" s="25"/>
    </row>
    <row r="2" spans="1:8" ht="15" customHeight="1" x14ac:dyDescent="0.3">
      <c r="A2" s="12" t="s">
        <v>94</v>
      </c>
      <c r="B2" s="25"/>
      <c r="C2" s="6" t="s">
        <v>52</v>
      </c>
      <c r="D2" s="7" t="s">
        <v>68</v>
      </c>
      <c r="E2" s="27"/>
      <c r="F2" s="10" t="s">
        <v>70</v>
      </c>
      <c r="G2" s="7" t="s">
        <v>68</v>
      </c>
      <c r="H2" s="5"/>
    </row>
    <row r="3" spans="1:8" ht="15" customHeight="1" x14ac:dyDescent="0.3">
      <c r="A3" s="12" t="s">
        <v>95</v>
      </c>
      <c r="B3" s="25"/>
      <c r="C3" s="71" t="s">
        <v>53</v>
      </c>
      <c r="D3" s="72">
        <v>50</v>
      </c>
      <c r="E3" s="27"/>
      <c r="F3" s="73" t="s">
        <v>71</v>
      </c>
      <c r="G3" s="72">
        <v>50</v>
      </c>
      <c r="H3" s="5"/>
    </row>
    <row r="4" spans="1:8" ht="15" customHeight="1" x14ac:dyDescent="0.3">
      <c r="A4" s="58" t="s">
        <v>96</v>
      </c>
      <c r="B4" s="25"/>
      <c r="C4" s="71" t="s">
        <v>54</v>
      </c>
      <c r="D4" s="72">
        <v>20</v>
      </c>
      <c r="E4" s="27"/>
      <c r="F4" s="73" t="s">
        <v>72</v>
      </c>
      <c r="G4" s="72">
        <v>30</v>
      </c>
      <c r="H4" s="5"/>
    </row>
    <row r="5" spans="1:8" s="4" customFormat="1" ht="15" customHeight="1" x14ac:dyDescent="0.3">
      <c r="A5" s="58" t="s">
        <v>197</v>
      </c>
      <c r="B5" s="26"/>
      <c r="C5" s="71" t="s">
        <v>55</v>
      </c>
      <c r="D5" s="72">
        <v>60</v>
      </c>
      <c r="E5" s="27"/>
      <c r="F5" s="73" t="s">
        <v>73</v>
      </c>
      <c r="G5" s="72">
        <v>10</v>
      </c>
      <c r="H5" s="5"/>
    </row>
    <row r="6" spans="1:8" s="4" customFormat="1" ht="15" customHeight="1" x14ac:dyDescent="0.3">
      <c r="A6" s="58" t="s">
        <v>97</v>
      </c>
      <c r="B6" s="26"/>
      <c r="C6" s="71" t="s">
        <v>56</v>
      </c>
      <c r="D6" s="72">
        <v>40</v>
      </c>
      <c r="E6" s="27"/>
      <c r="F6" s="73" t="s">
        <v>74</v>
      </c>
      <c r="G6" s="72">
        <v>50</v>
      </c>
      <c r="H6" s="5"/>
    </row>
    <row r="7" spans="1:8" s="4" customFormat="1" ht="15" customHeight="1" x14ac:dyDescent="0.3">
      <c r="A7" s="59" t="s">
        <v>98</v>
      </c>
      <c r="B7" s="26"/>
      <c r="C7" s="9" t="s">
        <v>101</v>
      </c>
      <c r="D7" s="70">
        <f>MIN(D3:D6)</f>
        <v>20</v>
      </c>
      <c r="E7" s="27"/>
      <c r="F7" s="9" t="s">
        <v>103</v>
      </c>
      <c r="G7" s="70">
        <f>MAX(G3:G6)</f>
        <v>50</v>
      </c>
      <c r="H7" s="5"/>
    </row>
    <row r="8" spans="1:8" s="4" customFormat="1" ht="15" customHeight="1" x14ac:dyDescent="0.3">
      <c r="A8" s="13" t="s">
        <v>99</v>
      </c>
      <c r="B8" s="26"/>
      <c r="C8" s="26"/>
      <c r="D8" s="27"/>
      <c r="E8" s="27"/>
      <c r="F8" s="26"/>
      <c r="G8" s="27"/>
      <c r="H8" s="5"/>
    </row>
    <row r="9" spans="1:8" s="4" customFormat="1" ht="15" customHeight="1" x14ac:dyDescent="0.3">
      <c r="A9" s="13" t="s">
        <v>100</v>
      </c>
      <c r="B9" s="26"/>
      <c r="C9" s="6" t="s">
        <v>58</v>
      </c>
      <c r="D9" s="7" t="s">
        <v>68</v>
      </c>
      <c r="E9" s="27"/>
      <c r="F9" s="10" t="s">
        <v>58</v>
      </c>
      <c r="G9" s="7" t="s">
        <v>68</v>
      </c>
      <c r="H9" s="5"/>
    </row>
    <row r="10" spans="1:8" s="4" customFormat="1" ht="15" customHeight="1" x14ac:dyDescent="0.3">
      <c r="A10" s="12" t="s">
        <v>27</v>
      </c>
      <c r="B10" s="26"/>
      <c r="C10" s="71" t="s">
        <v>59</v>
      </c>
      <c r="D10" s="72">
        <v>50</v>
      </c>
      <c r="E10" s="27"/>
      <c r="F10" s="73" t="s">
        <v>59</v>
      </c>
      <c r="G10" s="72">
        <v>50</v>
      </c>
      <c r="H10" s="5"/>
    </row>
    <row r="11" spans="1:8" s="4" customFormat="1" ht="15" customHeight="1" x14ac:dyDescent="0.3">
      <c r="A11" s="59" t="s">
        <v>198</v>
      </c>
      <c r="B11" s="26"/>
      <c r="C11" s="71" t="s">
        <v>60</v>
      </c>
      <c r="D11" s="72">
        <v>100</v>
      </c>
      <c r="E11" s="27"/>
      <c r="F11" s="73" t="s">
        <v>60</v>
      </c>
      <c r="G11" s="72">
        <v>100</v>
      </c>
      <c r="H11" s="5"/>
    </row>
    <row r="12" spans="1:8" s="4" customFormat="1" ht="15" customHeight="1" x14ac:dyDescent="0.3">
      <c r="A12" s="13"/>
      <c r="B12" s="26"/>
      <c r="C12" s="71" t="s">
        <v>61</v>
      </c>
      <c r="D12" s="72">
        <v>40</v>
      </c>
      <c r="E12" s="27"/>
      <c r="F12" s="73" t="s">
        <v>61</v>
      </c>
      <c r="G12" s="72">
        <v>40</v>
      </c>
      <c r="H12" s="5"/>
    </row>
    <row r="13" spans="1:8" s="4" customFormat="1" ht="15" customHeight="1" x14ac:dyDescent="0.3">
      <c r="A13" s="13"/>
      <c r="B13" s="26"/>
      <c r="C13" s="71" t="s">
        <v>62</v>
      </c>
      <c r="D13" s="72">
        <v>50</v>
      </c>
      <c r="E13" s="27"/>
      <c r="F13" s="73" t="s">
        <v>62</v>
      </c>
      <c r="G13" s="72">
        <v>50</v>
      </c>
      <c r="H13" s="5"/>
    </row>
    <row r="14" spans="1:8" s="4" customFormat="1" ht="15" customHeight="1" x14ac:dyDescent="0.3">
      <c r="A14" s="13"/>
      <c r="B14" s="26"/>
      <c r="C14" s="71" t="s">
        <v>63</v>
      </c>
      <c r="D14" s="72">
        <v>20</v>
      </c>
      <c r="E14" s="27"/>
      <c r="F14" s="73" t="s">
        <v>63</v>
      </c>
      <c r="G14" s="72">
        <v>20</v>
      </c>
      <c r="H14" s="26"/>
    </row>
    <row r="15" spans="1:8" s="4" customFormat="1" ht="15" customHeight="1" x14ac:dyDescent="0.3">
      <c r="A15" s="14"/>
      <c r="B15" s="26"/>
      <c r="C15" s="9" t="s">
        <v>102</v>
      </c>
      <c r="D15" s="70">
        <f>MIN(D10:D14)</f>
        <v>20</v>
      </c>
      <c r="E15" s="27"/>
      <c r="F15" s="9"/>
      <c r="G15" s="70">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topLeftCell="A40" workbookViewId="0">
      <selection activeCell="E40" sqref="E40"/>
    </sheetView>
  </sheetViews>
  <sheetFormatPr defaultRowHeight="14.4" x14ac:dyDescent="0.3"/>
  <cols>
    <col min="1" max="1" width="12.6640625" customWidth="1"/>
    <col min="2" max="2" width="82.88671875" customWidth="1"/>
    <col min="3" max="3" width="29.109375" customWidth="1"/>
    <col min="4" max="4" width="15.109375" customWidth="1"/>
  </cols>
  <sheetData>
    <row r="1" spans="1:6" ht="60" customHeight="1" x14ac:dyDescent="0.3">
      <c r="A1" s="17" t="s">
        <v>104</v>
      </c>
    </row>
    <row r="2" spans="1:6" x14ac:dyDescent="0.3">
      <c r="A2" s="17" t="s">
        <v>105</v>
      </c>
    </row>
    <row r="3" spans="1:6" ht="32.4" x14ac:dyDescent="0.3">
      <c r="A3" s="17" t="s">
        <v>106</v>
      </c>
      <c r="C3" s="44"/>
      <c r="D3" s="56"/>
    </row>
    <row r="4" spans="1:6" ht="15" customHeight="1" x14ac:dyDescent="0.3">
      <c r="A4" s="19" t="s">
        <v>200</v>
      </c>
    </row>
    <row r="5" spans="1:6" x14ac:dyDescent="0.3">
      <c r="A5" s="17" t="s">
        <v>107</v>
      </c>
      <c r="C5" s="98" t="s">
        <v>104</v>
      </c>
      <c r="D5" s="98"/>
    </row>
    <row r="6" spans="1:6" ht="16.5" customHeight="1" x14ac:dyDescent="0.4">
      <c r="A6" s="17" t="s">
        <v>108</v>
      </c>
      <c r="C6" s="64" t="s">
        <v>117</v>
      </c>
      <c r="D6" s="95">
        <f ca="1">TODAY()</f>
        <v>43972</v>
      </c>
      <c r="F6" s="60" t="str">
        <f ca="1">IF(D6=TODAY(),"You got it!","")</f>
        <v>You got it!</v>
      </c>
    </row>
    <row r="7" spans="1:6" ht="16.5" customHeight="1" thickBot="1" x14ac:dyDescent="0.35">
      <c r="A7" s="19" t="s">
        <v>109</v>
      </c>
      <c r="C7" s="64" t="s">
        <v>118</v>
      </c>
      <c r="D7" s="86">
        <v>38234</v>
      </c>
    </row>
    <row r="8" spans="1:6" ht="16.5" customHeight="1" thickTop="1" thickBot="1" x14ac:dyDescent="0.35">
      <c r="A8" s="17" t="s">
        <v>110</v>
      </c>
      <c r="C8" s="64" t="s">
        <v>119</v>
      </c>
      <c r="D8" s="74">
        <f ca="1">D7-D6</f>
        <v>-5738</v>
      </c>
    </row>
    <row r="9" spans="1:6" ht="15" thickTop="1" x14ac:dyDescent="0.3">
      <c r="A9" s="17" t="s">
        <v>111</v>
      </c>
    </row>
    <row r="10" spans="1:6" ht="15" customHeight="1" thickBot="1" x14ac:dyDescent="0.35">
      <c r="A10" s="19" t="s">
        <v>112</v>
      </c>
      <c r="C10" s="64" t="s">
        <v>120</v>
      </c>
      <c r="D10" s="96">
        <v>44146</v>
      </c>
    </row>
    <row r="11" spans="1:6" ht="15" customHeight="1" thickTop="1" thickBot="1" x14ac:dyDescent="0.35">
      <c r="A11" s="19" t="s">
        <v>113</v>
      </c>
      <c r="C11" s="64" t="s">
        <v>121</v>
      </c>
      <c r="D11" s="87">
        <f ca="1">D6+D10</f>
        <v>88118</v>
      </c>
    </row>
    <row r="12" spans="1:6" ht="15" customHeight="1" thickTop="1" x14ac:dyDescent="0.3">
      <c r="A12" s="19" t="s">
        <v>199</v>
      </c>
    </row>
    <row r="13" spans="1:6" x14ac:dyDescent="0.3">
      <c r="A13" s="17" t="s">
        <v>20</v>
      </c>
    </row>
    <row r="14" spans="1:6" x14ac:dyDescent="0.3">
      <c r="A14" s="17" t="s">
        <v>21</v>
      </c>
    </row>
    <row r="15" spans="1:6" x14ac:dyDescent="0.3">
      <c r="A15" s="17" t="s">
        <v>22</v>
      </c>
    </row>
    <row r="16" spans="1:6" x14ac:dyDescent="0.3">
      <c r="A16" s="17" t="s">
        <v>114</v>
      </c>
    </row>
    <row r="17" spans="1:4" x14ac:dyDescent="0.3">
      <c r="A17" s="17" t="s">
        <v>115</v>
      </c>
    </row>
    <row r="18" spans="1:4" x14ac:dyDescent="0.3">
      <c r="A18" s="17" t="s">
        <v>116</v>
      </c>
    </row>
    <row r="19" spans="1:4" x14ac:dyDescent="0.3">
      <c r="A19" s="17" t="s">
        <v>27</v>
      </c>
    </row>
    <row r="25" spans="1:4" ht="15" customHeight="1" x14ac:dyDescent="0.3">
      <c r="C25" s="44"/>
      <c r="D25" s="56"/>
    </row>
    <row r="27" spans="1:4" x14ac:dyDescent="0.3">
      <c r="C27" s="98" t="s">
        <v>110</v>
      </c>
      <c r="D27" s="98"/>
    </row>
    <row r="28" spans="1:4" x14ac:dyDescent="0.3">
      <c r="C28" s="64" t="s">
        <v>122</v>
      </c>
      <c r="D28" s="88">
        <f ca="1">NOW()</f>
        <v>43972.915763194447</v>
      </c>
    </row>
    <row r="31" spans="1:4" x14ac:dyDescent="0.3">
      <c r="C31" s="98" t="s">
        <v>123</v>
      </c>
      <c r="D31" s="98"/>
    </row>
    <row r="32" spans="1:4" x14ac:dyDescent="0.3">
      <c r="C32" s="64" t="s">
        <v>124</v>
      </c>
      <c r="D32" s="89">
        <v>0.33333333333333331</v>
      </c>
    </row>
    <row r="33" spans="3:4" x14ac:dyDescent="0.3">
      <c r="C33" s="64" t="s">
        <v>125</v>
      </c>
      <c r="D33" s="89">
        <v>0.5</v>
      </c>
    </row>
    <row r="34" spans="3:4" x14ac:dyDescent="0.3">
      <c r="C34" s="64" t="s">
        <v>126</v>
      </c>
      <c r="D34" s="89">
        <v>0.54166666666666663</v>
      </c>
    </row>
    <row r="35" spans="3:4" ht="15" thickBot="1" x14ac:dyDescent="0.35">
      <c r="C35" s="64" t="s">
        <v>127</v>
      </c>
      <c r="D35" s="89">
        <v>0.70833333333333337</v>
      </c>
    </row>
    <row r="36" spans="3:4" ht="15.6" thickTop="1" thickBot="1" x14ac:dyDescent="0.35">
      <c r="C36" s="64" t="s">
        <v>128</v>
      </c>
      <c r="D36" s="74">
        <f>((D35-D32)-(D34-D33))*24</f>
        <v>8.0000000000000018</v>
      </c>
    </row>
    <row r="37" spans="3:4" ht="15" thickTop="1" x14ac:dyDescent="0.3"/>
    <row r="45" spans="3:4" x14ac:dyDescent="0.3">
      <c r="C45" s="99" t="s">
        <v>129</v>
      </c>
      <c r="D45" s="99"/>
    </row>
    <row r="46" spans="3:4" x14ac:dyDescent="0.3">
      <c r="C46" s="76" t="s">
        <v>130</v>
      </c>
      <c r="D46" s="84">
        <v>43005</v>
      </c>
    </row>
    <row r="47" spans="3:4" x14ac:dyDescent="0.3">
      <c r="C47" s="76" t="s">
        <v>131</v>
      </c>
      <c r="D47" s="90">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topLeftCell="A4" zoomScaleNormal="100" workbookViewId="0">
      <selection activeCell="D36" sqref="D36"/>
    </sheetView>
  </sheetViews>
  <sheetFormatPr defaultRowHeight="14.4" x14ac:dyDescent="0.3"/>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x14ac:dyDescent="0.3">
      <c r="A1" s="17" t="s">
        <v>132</v>
      </c>
      <c r="C1" s="44"/>
      <c r="D1" s="56"/>
      <c r="E1" s="56"/>
      <c r="F1" s="56"/>
    </row>
    <row r="2" spans="1:6" x14ac:dyDescent="0.3">
      <c r="A2" s="17" t="s">
        <v>133</v>
      </c>
      <c r="C2" s="6" t="s">
        <v>142</v>
      </c>
      <c r="D2" s="6" t="s">
        <v>154</v>
      </c>
      <c r="E2" s="6" t="s">
        <v>163</v>
      </c>
      <c r="F2" s="6" t="s">
        <v>164</v>
      </c>
    </row>
    <row r="3" spans="1:6" x14ac:dyDescent="0.3">
      <c r="A3" s="17" t="s">
        <v>134</v>
      </c>
      <c r="C3" s="64" t="s">
        <v>143</v>
      </c>
      <c r="D3" s="64" t="s">
        <v>155</v>
      </c>
      <c r="E3" s="75" t="str">
        <f>D3&amp;", "&amp;C3</f>
        <v>Dobre, Alexandra</v>
      </c>
      <c r="F3" s="30" t="str">
        <f>C3&amp;" "&amp;D3</f>
        <v>Alexandra Dobre</v>
      </c>
    </row>
    <row r="4" spans="1:6" x14ac:dyDescent="0.3">
      <c r="A4" s="17" t="s">
        <v>135</v>
      </c>
      <c r="C4" s="64" t="s">
        <v>144</v>
      </c>
      <c r="D4" s="64" t="s">
        <v>156</v>
      </c>
      <c r="E4" s="75" t="str">
        <f t="shared" ref="E4:E10" si="0">D4&amp;", "&amp;C4</f>
        <v>Costache, Andrei</v>
      </c>
      <c r="F4" s="30" t="str">
        <f t="shared" ref="F4:F10" si="1">C4&amp;" "&amp;D4</f>
        <v>Andrei Costache</v>
      </c>
    </row>
    <row r="5" spans="1:6" x14ac:dyDescent="0.3">
      <c r="A5" s="17" t="s">
        <v>136</v>
      </c>
      <c r="C5" s="64" t="s">
        <v>145</v>
      </c>
      <c r="D5" s="64" t="s">
        <v>157</v>
      </c>
      <c r="E5" s="75" t="str">
        <f t="shared" si="0"/>
        <v>Antonescu, Emil</v>
      </c>
      <c r="F5" s="30" t="str">
        <f t="shared" si="1"/>
        <v>Emil Antonescu</v>
      </c>
    </row>
    <row r="6" spans="1:6" x14ac:dyDescent="0.3">
      <c r="A6" s="17" t="s">
        <v>9</v>
      </c>
      <c r="C6" s="64" t="s">
        <v>146</v>
      </c>
      <c r="D6" s="64" t="s">
        <v>158</v>
      </c>
      <c r="E6" s="75" t="str">
        <f t="shared" si="0"/>
        <v>Florea, Magda</v>
      </c>
      <c r="F6" s="30" t="str">
        <f t="shared" si="1"/>
        <v>Magda Florea</v>
      </c>
    </row>
    <row r="7" spans="1:6" x14ac:dyDescent="0.3">
      <c r="A7" s="17" t="s">
        <v>21</v>
      </c>
      <c r="C7" s="64" t="s">
        <v>147</v>
      </c>
      <c r="D7" s="64" t="s">
        <v>159</v>
      </c>
      <c r="E7" s="75" t="str">
        <f t="shared" si="0"/>
        <v>Milea, Ștefan</v>
      </c>
      <c r="F7" s="30" t="str">
        <f t="shared" si="1"/>
        <v>Ștefan Milea</v>
      </c>
    </row>
    <row r="8" spans="1:6" x14ac:dyDescent="0.3">
      <c r="A8" s="17" t="s">
        <v>137</v>
      </c>
      <c r="C8" s="64" t="s">
        <v>148</v>
      </c>
      <c r="D8" s="64" t="s">
        <v>160</v>
      </c>
      <c r="E8" s="75" t="str">
        <f t="shared" si="0"/>
        <v>Munteanu, Iustin</v>
      </c>
      <c r="F8" s="30" t="str">
        <f t="shared" si="1"/>
        <v>Iustin Munteanu</v>
      </c>
    </row>
    <row r="9" spans="1:6" x14ac:dyDescent="0.3">
      <c r="A9" s="17" t="s">
        <v>138</v>
      </c>
      <c r="C9" s="64" t="s">
        <v>149</v>
      </c>
      <c r="D9" s="64" t="s">
        <v>161</v>
      </c>
      <c r="E9" s="75" t="str">
        <f t="shared" si="0"/>
        <v>Năstase, Daniel</v>
      </c>
      <c r="F9" s="30" t="str">
        <f t="shared" si="1"/>
        <v>Daniel Năstase</v>
      </c>
    </row>
    <row r="10" spans="1:6" ht="15" customHeight="1" x14ac:dyDescent="0.3">
      <c r="A10" s="19" t="s">
        <v>206</v>
      </c>
      <c r="C10" s="64" t="s">
        <v>150</v>
      </c>
      <c r="D10" s="64" t="s">
        <v>162</v>
      </c>
      <c r="E10" s="75" t="str">
        <f t="shared" si="0"/>
        <v>Moldovan, Marcela</v>
      </c>
      <c r="F10" s="30" t="str">
        <f t="shared" si="1"/>
        <v>Marcela Moldovan</v>
      </c>
    </row>
    <row r="11" spans="1:6" ht="15" customHeight="1" x14ac:dyDescent="0.3">
      <c r="A11" s="19" t="s">
        <v>207</v>
      </c>
    </row>
    <row r="12" spans="1:6" ht="15" customHeight="1" x14ac:dyDescent="0.3">
      <c r="A12" s="19" t="s">
        <v>208</v>
      </c>
    </row>
    <row r="13" spans="1:6" ht="15" customHeight="1" x14ac:dyDescent="0.3">
      <c r="A13" s="19" t="s">
        <v>139</v>
      </c>
    </row>
    <row r="14" spans="1:6" x14ac:dyDescent="0.3">
      <c r="A14" s="17" t="s">
        <v>22</v>
      </c>
    </row>
    <row r="15" spans="1:6" x14ac:dyDescent="0.3">
      <c r="A15" s="17" t="s">
        <v>140</v>
      </c>
    </row>
    <row r="16" spans="1:6" x14ac:dyDescent="0.3">
      <c r="A16" s="17" t="s">
        <v>141</v>
      </c>
    </row>
    <row r="17" spans="1:4" x14ac:dyDescent="0.3">
      <c r="A17" s="17" t="s">
        <v>27</v>
      </c>
    </row>
    <row r="21" spans="1:4" x14ac:dyDescent="0.3">
      <c r="D21" s="11"/>
    </row>
    <row r="27" spans="1:4" x14ac:dyDescent="0.3">
      <c r="C27" s="98" t="s">
        <v>151</v>
      </c>
      <c r="D27" s="98"/>
    </row>
    <row r="28" spans="1:4" x14ac:dyDescent="0.3">
      <c r="C28" s="64" t="s">
        <v>117</v>
      </c>
      <c r="D28" s="83">
        <f ca="1">TODAY()</f>
        <v>43972</v>
      </c>
    </row>
    <row r="29" spans="1:4" x14ac:dyDescent="0.3">
      <c r="C29" s="64" t="s">
        <v>122</v>
      </c>
      <c r="D29" s="88">
        <f ca="1">NOW()</f>
        <v>43972.915763194447</v>
      </c>
    </row>
    <row r="31" spans="1:4" x14ac:dyDescent="0.3">
      <c r="C31" s="99" t="s">
        <v>152</v>
      </c>
      <c r="D31" s="99"/>
    </row>
    <row r="32" spans="1:4" x14ac:dyDescent="0.3">
      <c r="C32" s="64" t="str">
        <f ca="1">C28&amp;" "&amp;D28</f>
        <v>Data de azi: 43972</v>
      </c>
      <c r="D32" s="64"/>
    </row>
    <row r="33" spans="3:4" x14ac:dyDescent="0.3">
      <c r="C33" s="64" t="str">
        <f ca="1">C29&amp;" "&amp;D29</f>
        <v>Ora curentă: 43972,9157631944</v>
      </c>
      <c r="D33" s="64"/>
    </row>
    <row r="35" spans="3:4" x14ac:dyDescent="0.3">
      <c r="C35" s="100" t="s">
        <v>153</v>
      </c>
      <c r="D35" s="100"/>
    </row>
    <row r="36" spans="3:4" x14ac:dyDescent="0.3">
      <c r="C36" s="30" t="str">
        <f ca="1">C28 &amp;" "&amp; TEXT(D28,"DD.MM.YYYY")</f>
        <v>Data de azi: 21.05.2020</v>
      </c>
      <c r="D36" s="30"/>
    </row>
    <row r="37" spans="3:4" x14ac:dyDescent="0.3">
      <c r="C37" s="30" t="str">
        <f ca="1">C29&amp;" "&amp;TEXT(D29,"H:MM")</f>
        <v>Ora curentă: 21:58</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workbookViewId="0">
      <selection activeCell="I7" sqref="I7"/>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165</v>
      </c>
      <c r="D1" s="56"/>
    </row>
    <row r="2" spans="1:6" x14ac:dyDescent="0.3">
      <c r="A2" s="17" t="s">
        <v>166</v>
      </c>
      <c r="E2" s="20"/>
      <c r="F2" s="20"/>
    </row>
    <row r="3" spans="1:6" ht="15" customHeight="1" x14ac:dyDescent="0.3">
      <c r="A3" s="19" t="s">
        <v>201</v>
      </c>
      <c r="E3" s="20"/>
      <c r="F3" s="20"/>
    </row>
    <row r="4" spans="1:6" ht="15" customHeight="1" x14ac:dyDescent="0.3">
      <c r="A4" s="19" t="s">
        <v>167</v>
      </c>
      <c r="E4" s="20"/>
      <c r="F4" s="20"/>
    </row>
    <row r="5" spans="1:6" ht="15" customHeight="1" x14ac:dyDescent="0.3">
      <c r="A5" s="19" t="s">
        <v>202</v>
      </c>
      <c r="C5" s="61"/>
      <c r="E5" s="20"/>
      <c r="F5" s="20"/>
    </row>
    <row r="6" spans="1:6" ht="15" customHeight="1" x14ac:dyDescent="0.3">
      <c r="A6" s="19" t="s">
        <v>203</v>
      </c>
      <c r="E6" s="20"/>
      <c r="F6" s="20"/>
    </row>
    <row r="7" spans="1:6" x14ac:dyDescent="0.3">
      <c r="A7" s="17" t="s">
        <v>9</v>
      </c>
      <c r="C7" s="20"/>
      <c r="D7" s="20"/>
      <c r="E7" s="20"/>
      <c r="F7" s="20"/>
    </row>
    <row r="8" spans="1:6" x14ac:dyDescent="0.3">
      <c r="A8" s="17" t="s">
        <v>21</v>
      </c>
      <c r="C8" s="101" t="s">
        <v>165</v>
      </c>
      <c r="D8" s="101"/>
    </row>
    <row r="9" spans="1:6" x14ac:dyDescent="0.3">
      <c r="A9" s="17" t="s">
        <v>168</v>
      </c>
      <c r="C9" s="77" t="s">
        <v>176</v>
      </c>
      <c r="D9" s="28" t="b">
        <f>IF(C9="Măr",TRUE,FALSE)</f>
        <v>1</v>
      </c>
    </row>
    <row r="10" spans="1:6" x14ac:dyDescent="0.3">
      <c r="A10" s="17" t="s">
        <v>169</v>
      </c>
      <c r="C10" s="77" t="s">
        <v>177</v>
      </c>
      <c r="D10" s="28" t="b">
        <f>IF(C10="Măr",TRUE,FALSE)</f>
        <v>0</v>
      </c>
    </row>
    <row r="11" spans="1:6" ht="15" customHeight="1" thickBot="1" x14ac:dyDescent="0.35">
      <c r="A11" s="19" t="s">
        <v>204</v>
      </c>
      <c r="C11" s="20"/>
      <c r="D11" s="20"/>
    </row>
    <row r="12" spans="1:6" ht="15" customHeight="1" thickTop="1" thickBot="1" x14ac:dyDescent="0.35">
      <c r="A12" s="19" t="s">
        <v>205</v>
      </c>
      <c r="C12" s="29">
        <v>50</v>
      </c>
      <c r="D12" s="28" t="str">
        <f>IF(C12&lt;100,"Mai mic decât 100","Mai mare sau egal cu 100")</f>
        <v>Mai mic decât 100</v>
      </c>
    </row>
    <row r="13" spans="1:6" ht="15" customHeight="1" thickTop="1" x14ac:dyDescent="0.3">
      <c r="A13" s="19" t="s">
        <v>170</v>
      </c>
    </row>
    <row r="14" spans="1:6" x14ac:dyDescent="0.3">
      <c r="A14" s="17" t="s">
        <v>171</v>
      </c>
    </row>
    <row r="15" spans="1:6" ht="15" customHeight="1" x14ac:dyDescent="0.3">
      <c r="A15" s="19" t="s">
        <v>172</v>
      </c>
    </row>
    <row r="16" spans="1:6" x14ac:dyDescent="0.3">
      <c r="A16" s="17" t="s">
        <v>20</v>
      </c>
    </row>
    <row r="17" spans="1:6" x14ac:dyDescent="0.3">
      <c r="A17" s="17" t="s">
        <v>21</v>
      </c>
    </row>
    <row r="18" spans="1:6" x14ac:dyDescent="0.3">
      <c r="A18" s="17" t="s">
        <v>22</v>
      </c>
      <c r="C18" s="11"/>
    </row>
    <row r="19" spans="1:6" x14ac:dyDescent="0.3">
      <c r="A19" s="17" t="s">
        <v>173</v>
      </c>
    </row>
    <row r="20" spans="1:6" x14ac:dyDescent="0.3">
      <c r="A20" s="17" t="s">
        <v>174</v>
      </c>
    </row>
    <row r="21" spans="1:6" x14ac:dyDescent="0.3">
      <c r="A21" s="17" t="s">
        <v>175</v>
      </c>
    </row>
    <row r="22" spans="1:6" x14ac:dyDescent="0.3">
      <c r="A22" s="17" t="s">
        <v>27</v>
      </c>
    </row>
    <row r="26" spans="1:6" ht="15" thickBot="1" x14ac:dyDescent="0.35"/>
    <row r="27" spans="1:6" ht="15" thickBot="1" x14ac:dyDescent="0.35">
      <c r="C27" s="37" t="s">
        <v>58</v>
      </c>
      <c r="D27" s="38" t="s">
        <v>180</v>
      </c>
      <c r="E27" s="38" t="s">
        <v>185</v>
      </c>
      <c r="F27" s="38" t="s">
        <v>184</v>
      </c>
    </row>
    <row r="28" spans="1:6" x14ac:dyDescent="0.3">
      <c r="C28" s="39" t="s">
        <v>178</v>
      </c>
      <c r="D28" s="39">
        <v>2</v>
      </c>
      <c r="E28" s="91">
        <v>9.7607115856835538</v>
      </c>
      <c r="F28" s="91">
        <f>'Instrucțiunile IF'!$E$28:$E$29*'Instrucțiunile IF'!$D$28:$D$29</f>
        <v>19.521423171367108</v>
      </c>
    </row>
    <row r="29" spans="1:6" ht="15" thickBot="1" x14ac:dyDescent="0.35">
      <c r="C29" s="31" t="s">
        <v>179</v>
      </c>
      <c r="D29" s="31">
        <v>3</v>
      </c>
      <c r="E29" s="92">
        <v>3.4189202461080024</v>
      </c>
      <c r="F29" s="92">
        <f>'Instrucțiunile IF'!$E$28:$E$29*'Instrucțiunile IF'!$D$28:$D$29</f>
        <v>10.256760738324008</v>
      </c>
    </row>
    <row r="30" spans="1:6" x14ac:dyDescent="0.3">
      <c r="C30" s="20"/>
      <c r="D30" s="20"/>
      <c r="E30" s="20"/>
      <c r="F30" s="20"/>
    </row>
    <row r="31" spans="1:6" x14ac:dyDescent="0.3">
      <c r="C31" s="20"/>
      <c r="D31" s="20" t="s">
        <v>181</v>
      </c>
      <c r="E31" s="93">
        <f>SUM('Instrucțiunile IF'!$E$28:$E$29)</f>
        <v>13.179631831791557</v>
      </c>
      <c r="F31" s="93">
        <f>SUM('Instrucțiunile IF'!F28:F29)</f>
        <v>29.778183909691116</v>
      </c>
    </row>
    <row r="32" spans="1:6" ht="15" thickBot="1" x14ac:dyDescent="0.35">
      <c r="C32" s="20"/>
      <c r="D32" s="20"/>
      <c r="E32" s="20"/>
      <c r="F32" s="20"/>
    </row>
    <row r="33" spans="3:6" ht="15.6" thickTop="1" thickBot="1" x14ac:dyDescent="0.35">
      <c r="C33" s="20"/>
      <c r="D33" s="20" t="s">
        <v>182</v>
      </c>
      <c r="E33" s="29" t="s">
        <v>186</v>
      </c>
      <c r="F33" s="94">
        <f>IF(E33="Da",F31*ImpozitVânzări,0)</f>
        <v>2.456700172549517</v>
      </c>
    </row>
    <row r="34" spans="3:6" ht="15.6" thickTop="1" thickBot="1" x14ac:dyDescent="0.35">
      <c r="C34" s="20"/>
      <c r="D34" s="20"/>
      <c r="E34" s="20"/>
      <c r="F34" s="20"/>
    </row>
    <row r="35" spans="3:6" ht="15.6" thickTop="1" thickBot="1" x14ac:dyDescent="0.35">
      <c r="C35" s="20"/>
      <c r="D35" s="20" t="s">
        <v>183</v>
      </c>
      <c r="E35" s="29" t="s">
        <v>186</v>
      </c>
      <c r="F35" s="94">
        <f>IF(E35="Da",SUM(D28:D29)*1.25,0)</f>
        <v>6.25</v>
      </c>
    </row>
    <row r="36" spans="3:6" ht="15" thickTop="1" x14ac:dyDescent="0.3"/>
    <row r="37" spans="3:6" x14ac:dyDescent="0.3">
      <c r="D37" s="20" t="s">
        <v>184</v>
      </c>
      <c r="E37" s="20"/>
      <c r="F37" s="93">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topLeftCell="A4" zoomScaleNormal="100"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187</v>
      </c>
    </row>
    <row r="2" spans="1:2" s="22" customFormat="1" ht="15" customHeight="1" x14ac:dyDescent="0.45">
      <c r="A2" s="8" t="s">
        <v>188</v>
      </c>
      <c r="B2" s="21"/>
    </row>
    <row r="3" spans="1:2" s="22" customFormat="1" ht="15" customHeight="1" x14ac:dyDescent="0.45">
      <c r="A3" s="8" t="s">
        <v>189</v>
      </c>
      <c r="B3" s="21"/>
    </row>
    <row r="4" spans="1:2" s="23" customFormat="1" ht="15" customHeight="1" x14ac:dyDescent="0.3">
      <c r="A4" s="8" t="s">
        <v>190</v>
      </c>
      <c r="B4" s="21"/>
    </row>
    <row r="5" spans="1:2" s="23" customFormat="1" ht="15" customHeight="1" x14ac:dyDescent="0.3">
      <c r="A5" s="24" t="s">
        <v>191</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9"/>
  <sheetViews>
    <sheetView workbookViewId="0">
      <selection activeCell="H29" sqref="H29"/>
    </sheetView>
  </sheetViews>
  <sheetFormatPr defaultRowHeight="14.4" x14ac:dyDescent="0.3"/>
  <cols>
    <col min="2" max="2" width="10.109375" customWidth="1"/>
    <col min="3" max="3" width="23.6640625" bestFit="1" customWidth="1"/>
  </cols>
  <sheetData>
    <row r="3" spans="2:3" x14ac:dyDescent="0.3">
      <c r="B3" t="s">
        <v>210</v>
      </c>
      <c r="C3" t="s">
        <v>211</v>
      </c>
    </row>
    <row r="4" spans="2:3" x14ac:dyDescent="0.3">
      <c r="B4" s="97">
        <v>2013</v>
      </c>
      <c r="C4">
        <v>500</v>
      </c>
    </row>
    <row r="5" spans="2:3" x14ac:dyDescent="0.3">
      <c r="B5" s="97">
        <v>2014</v>
      </c>
      <c r="C5">
        <v>800</v>
      </c>
    </row>
    <row r="6" spans="2:3" x14ac:dyDescent="0.3">
      <c r="B6" s="97">
        <v>2015</v>
      </c>
      <c r="C6">
        <v>1000</v>
      </c>
    </row>
    <row r="7" spans="2:3" x14ac:dyDescent="0.3">
      <c r="B7" s="97">
        <v>2016</v>
      </c>
      <c r="C7">
        <v>900</v>
      </c>
    </row>
    <row r="8" spans="2:3" x14ac:dyDescent="0.3">
      <c r="B8" s="97">
        <v>2017</v>
      </c>
      <c r="C8">
        <v>1000</v>
      </c>
    </row>
    <row r="9" spans="2:3" x14ac:dyDescent="0.3">
      <c r="B9" s="97">
        <v>2018</v>
      </c>
      <c r="C9">
        <v>1200</v>
      </c>
    </row>
  </sheetData>
  <pageMargins left="0.7" right="0.7" top="0.75" bottom="0.75" header="0.3" footer="0.3"/>
  <pageSetup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Sheet1</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2019-06-19T15:26:14Z</dcterms:created>
  <dcterms:modified xsi:type="dcterms:W3CDTF">2020-05-21T18:58:56Z</dcterms:modified>
</cp:coreProperties>
</file>