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filterPrivacy="1" codeName="ThisWorkbook"/>
  <xr:revisionPtr revIDLastSave="0" documentId="8_{CBC48B8C-921A-481D-9506-B6412CB5E41F}" xr6:coauthVersionLast="45" xr6:coauthVersionMax="45" xr10:uidLastSave="{00000000-0000-0000-0000-000000000000}"/>
  <bookViews>
    <workbookView xWindow="9264" yWindow="3168" windowWidth="17280" windowHeight="8964" tabRatio="927" firstSheet="6" activeTab="9"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l="1"/>
  <c r="D10" i="13"/>
  <c r="D9" i="13"/>
  <c r="E5" i="15"/>
  <c r="E6" i="15"/>
  <c r="E7" i="15"/>
  <c r="E8" i="15"/>
  <c r="E9" i="15"/>
  <c r="E10" i="15"/>
  <c r="F4" i="15"/>
  <c r="F5" i="15"/>
  <c r="F6" i="15"/>
  <c r="F7" i="15"/>
  <c r="F8" i="15"/>
  <c r="F9" i="15"/>
  <c r="F10" i="15"/>
  <c r="E4" i="15"/>
  <c r="D36" i="10"/>
  <c r="D28" i="10"/>
  <c r="D6" i="10" l="1"/>
  <c r="D8" i="10" s="1"/>
  <c r="G15" i="11"/>
  <c r="D15" i="11"/>
  <c r="G7" i="11"/>
  <c r="D7" i="11"/>
  <c r="G15" i="1"/>
  <c r="D15" i="1"/>
  <c r="G7" i="1"/>
  <c r="D7" i="1"/>
  <c r="D51" i="16"/>
  <c r="G51" i="16"/>
  <c r="G15" i="16"/>
  <c r="D15" i="16"/>
  <c r="G7" i="16"/>
  <c r="D7" i="16"/>
  <c r="F7" i="19"/>
  <c r="F6" i="19"/>
  <c r="F5" i="19"/>
  <c r="G5" i="19"/>
  <c r="F4" i="19"/>
  <c r="F3" i="19"/>
  <c r="F29" i="13" l="1"/>
  <c r="F28" i="13"/>
  <c r="D12" i="13"/>
  <c r="G7" i="19" l="1"/>
  <c r="F6" i="10"/>
  <c r="J43" i="19"/>
  <c r="G6" i="19"/>
  <c r="G4" i="19"/>
  <c r="G3" i="19"/>
  <c r="F3" i="15"/>
  <c r="E3" i="15"/>
  <c r="D39" i="16"/>
  <c r="D29" i="15"/>
  <c r="D28" i="15"/>
  <c r="D11" i="10"/>
  <c r="E31" i="13"/>
  <c r="C33" i="15" l="1"/>
  <c r="C37" i="15"/>
  <c r="C32" i="15"/>
  <c r="C36" i="15"/>
  <c r="F31" i="13"/>
  <c r="F33" i="13" s="1"/>
  <c r="F37" i="13" s="1"/>
</calcChain>
</file>

<file path=xl/sharedStrings.xml><?xml version="1.0" encoding="utf-8"?>
<sst xmlns="http://schemas.openxmlformats.org/spreadsheetml/2006/main" count="315" uniqueCount="214">
  <si>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</si>
  <si>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</si>
  <si>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</si>
  <si>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</si>
  <si>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</si>
  <si>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</si>
  <si>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</si>
  <si>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</si>
  <si>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</si>
  <si>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</si>
  <si>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</si>
  <si>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</si>
  <si>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</si>
  <si>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</si>
  <si>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</si>
  <si>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</si>
  <si>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</si>
  <si>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</si>
  <si>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</si>
  <si>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</si>
  <si>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</si>
  <si>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</si>
  <si>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</si>
  <si>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</si>
  <si>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</si>
  <si>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</si>
  <si>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</si>
  <si>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</si>
  <si>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</si>
  <si>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</si>
  <si>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</si>
  <si>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</si>
  <si>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</si>
  <si>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</si>
  <si>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</si>
  <si>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</si>
  <si>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</si>
  <si>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</si>
  <si>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</si>
  <si>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</si>
  <si>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</si>
  <si>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</si>
  <si>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</si>
  <si>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</si>
  <si>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</si>
  <si>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</si>
  <si>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</si>
  <si>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</si>
  <si>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</si>
  <si>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</si>
  <si>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</si>
  <si>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</si>
  <si>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</si>
  <si>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</si>
  <si>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</si>
  <si>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</si>
  <si>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</si>
  <si>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</si>
  <si>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</si>
  <si>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</si>
  <si>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</si>
  <si>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</si>
  <si>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</si>
  <si>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</si>
  <si>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</si>
  <si>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</si>
  <si>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</si>
  <si>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</si>
  <si>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</si>
  <si>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</si>
  <si>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</si>
  <si>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</si>
  <si>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</si>
  <si>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</si>
  <si>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</si>
  <si>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</si>
  <si>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</si>
  <si>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</si>
  <si>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</si>
  <si>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</si>
  <si>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</si>
  <si>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</si>
  <si>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</si>
  <si>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</si>
  <si>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</si>
  <si>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</si>
  <si>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</si>
  <si>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</si>
  <si>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</si>
  <si>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</si>
  <si>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</si>
  <si>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</si>
  <si>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</si>
  <si>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</si>
  <si>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</si>
  <si>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</si>
  <si>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</si>
  <si>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</si>
  <si>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</si>
  <si>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</si>
  <si>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</si>
  <si>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</si>
  <si>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</si>
  <si>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</si>
  <si>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</si>
  <si>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</si>
  <si>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</si>
  <si>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</si>
  <si>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</si>
  <si>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</si>
  <si>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</si>
  <si>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</si>
  <si>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</si>
  <si>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</si>
  <si>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</si>
  <si>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</si>
  <si>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</si>
  <si>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</si>
  <si>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</si>
  <si>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</si>
  <si>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</si>
  <si>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</si>
  <si>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</si>
  <si>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</si>
  <si>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</si>
  <si>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</si>
  <si>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</si>
  <si>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</si>
  <si>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</si>
  <si>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</si>
  <si>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</si>
  <si>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</si>
  <si>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</si>
  <si>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</si>
  <si>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</si>
  <si>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</si>
  <si>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</si>
  <si>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</si>
  <si>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</si>
  <si>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</si>
  <si>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</si>
  <si>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</si>
  <si>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</si>
  <si>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</si>
  <si>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</si>
  <si>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</si>
  <si>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</si>
  <si>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</si>
  <si>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</si>
  <si>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</si>
  <si>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</si>
  <si>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</si>
  <si>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</si>
  <si>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</si>
  <si>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</si>
  <si>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</si>
  <si>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</si>
  <si>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</si>
  <si>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</si>
  <si>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</si>
  <si>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</si>
  <si>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</si>
  <si>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</si>
  <si>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</si>
  <si>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</si>
  <si>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</si>
  <si>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</si>
  <si>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</si>
  <si>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</si>
  <si>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</si>
  <si>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</si>
  <si>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</si>
  <si>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</si>
  <si>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</si>
  <si>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</si>
  <si>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</si>
  <si>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</si>
  <si>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</si>
  <si>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</si>
  <si>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</si>
  <si>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</si>
  <si>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</si>
  <si>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</si>
  <si>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</si>
  <si>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</si>
  <si>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</si>
  <si>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</si>
  <si>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</si>
  <si>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</si>
  <si>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</si>
  <si>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</si>
  <si>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</si>
  <si>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</si>
  <si>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</si>
  <si>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</si>
  <si>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</si>
  <si>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</si>
  <si>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</si>
  <si>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</si>
  <si>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</si>
  <si>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</si>
  <si>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</si>
  <si>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</si>
  <si>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</si>
  <si>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</si>
  <si>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</si>
  <si>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</si>
  <si>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</si>
  <si>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</si>
  <si>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</si>
  <si>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t>
  </si>
  <si>
    <t>Year</t>
  </si>
  <si>
    <t>Conference attendnce</t>
  </si>
  <si>
    <t>Annual performance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</si>
</sst>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43"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7" applyNumberFormat="0" applyAlignment="0" applyProtection="0"/>
    <xf numFmtId="0" fontId="38" fillId="11" borderId="18" applyNumberFormat="0" applyAlignment="0" applyProtection="0"/>
    <xf numFmtId="0" fontId="39" fillId="11" borderId="17" applyNumberFormat="0" applyAlignment="0" applyProtection="0"/>
    <xf numFmtId="0" fontId="40" fillId="0" borderId="19" applyNumberFormat="0" applyFill="0" applyAlignment="0" applyProtection="0"/>
    <xf numFmtId="0" fontId="14" fillId="12" borderId="20"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1"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3">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5" borderId="5" xfId="17" applyBorder="1"/>
    <xf numFmtId="0" fontId="2" fillId="4" borderId="6" xfId="16" applyBorder="1" applyAlignment="1">
      <alignment horizontal="left"/>
    </xf>
    <xf numFmtId="0" fontId="2" fillId="4" borderId="6" xfId="7" applyBorder="1"/>
    <xf numFmtId="0" fontId="2" fillId="4" borderId="2" xfId="13"/>
    <xf numFmtId="0" fontId="24" fillId="5" borderId="7" xfId="12" applyFont="1" applyBorder="1"/>
    <xf numFmtId="0" fontId="24" fillId="4" borderId="6" xfId="11" applyFont="1" applyBorder="1"/>
    <xf numFmtId="0" fontId="24" fillId="4" borderId="8" xfId="11" applyFont="1" applyBorder="1"/>
    <xf numFmtId="0" fontId="2" fillId="5" borderId="10" xfId="12" applyBorder="1"/>
    <xf numFmtId="0" fontId="4" fillId="5" borderId="7" xfId="8" applyFont="1" applyBorder="1" applyAlignment="1">
      <alignment horizontal="right"/>
    </xf>
    <xf numFmtId="0" fontId="4" fillId="4" borderId="6" xfId="7" applyFont="1" applyBorder="1"/>
    <xf numFmtId="0" fontId="4" fillId="4" borderId="6" xfId="7" applyFont="1" applyBorder="1" applyAlignment="1">
      <alignment horizontal="right"/>
    </xf>
    <xf numFmtId="0" fontId="4" fillId="4" borderId="6" xfId="7" applyFont="1" applyBorder="1" applyAlignment="1">
      <alignment horizontal="left"/>
    </xf>
    <xf numFmtId="0" fontId="2" fillId="4" borderId="11" xfId="9" applyBorder="1"/>
    <xf numFmtId="0" fontId="2" fillId="5" borderId="10" xfId="8" applyBorder="1"/>
    <xf numFmtId="0" fontId="3" fillId="4" borderId="6" xfId="7" applyFont="1" applyBorder="1"/>
    <xf numFmtId="0" fontId="2" fillId="4" borderId="1" xfId="7" applyBorder="1"/>
    <xf numFmtId="0" fontId="9" fillId="0" borderId="9"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7" fontId="4" fillId="5" borderId="10" xfId="8" applyNumberFormat="1" applyFont="1" applyBorder="1" applyAlignment="1">
      <alignment horizontal="right"/>
    </xf>
    <xf numFmtId="167" fontId="2" fillId="4" borderId="6" xfId="7" applyNumberFormat="1" applyBorder="1"/>
    <xf numFmtId="0" fontId="7" fillId="0" borderId="0" xfId="0" applyFont="1" applyAlignment="1">
      <alignment wrapText="1"/>
    </xf>
    <xf numFmtId="168" fontId="4" fillId="5" borderId="10" xfId="8" applyNumberFormat="1" applyFont="1" applyBorder="1" applyAlignment="1">
      <alignment horizontal="right"/>
    </xf>
    <xf numFmtId="168" fontId="2" fillId="4" borderId="11" xfId="9" applyNumberFormat="1" applyBorder="1"/>
    <xf numFmtId="169" fontId="4" fillId="5" borderId="10" xfId="8" applyNumberFormat="1" applyFont="1" applyBorder="1" applyAlignment="1">
      <alignment horizontal="right"/>
    </xf>
    <xf numFmtId="169" fontId="2" fillId="5" borderId="10" xfId="8" applyNumberFormat="1" applyBorder="1"/>
    <xf numFmtId="169" fontId="2"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2" fillId="5" borderId="1" xfId="8" applyNumberFormat="1" applyAlignment="1">
      <alignment vertical="center"/>
    </xf>
    <xf numFmtId="0" fontId="14" fillId="3" borderId="0" xfId="6" applyFont="1" applyAlignment="1">
      <alignment horizontal="center"/>
    </xf>
    <xf numFmtId="0" fontId="14" fillId="3" borderId="12" xfId="6" applyFont="1" applyBorder="1" applyAlignment="1">
      <alignment horizontal="center"/>
    </xf>
    <xf numFmtId="0" fontId="14" fillId="3" borderId="13" xfId="6" applyFont="1" applyBorder="1" applyAlignment="1">
      <alignment horizontal="center"/>
    </xf>
    <xf numFmtId="0" fontId="14" fillId="3" borderId="13" xfId="6" applyFont="1" applyBorder="1" applyAlignment="1">
      <alignment horizontal="center" vertical="center"/>
    </xf>
    <xf numFmtId="0" fontId="1" fillId="5" borderId="5" xfId="17" applyFont="1" applyBorder="1"/>
    <xf numFmtId="0" fontId="1" fillId="4" borderId="2" xfId="13" applyFont="1"/>
    <xf numFmtId="168" fontId="1" fillId="5" borderId="10" xfId="8" applyNumberFormat="1" applyFont="1" applyBorder="1" applyAlignment="1">
      <alignment horizontal="right"/>
    </xf>
    <xf numFmtId="0" fontId="2" fillId="4" borderId="11" xfId="9" applyNumberFormat="1" applyBorder="1"/>
    <xf numFmtId="0" fontId="1" fillId="4" borderId="2" xfId="9" applyFont="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xr:uid="{00000000-0005-0000-0000-000019000000}"/>
    <cellStyle name="BordurăPortocalie 2" xfId="13" xr:uid="{00000000-0005-0000-0000-00001A000000}"/>
    <cellStyle name="BordurăPortocalie 3" xfId="18" xr:uid="{00000000-0005-0000-0000-00001B000000}"/>
    <cellStyle name="Calculation" xfId="35" builtinId="22"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e" xfId="39" builtinId="10" customBuiltin="1"/>
    <cellStyle name="Output" xfId="34" builtinId="21" customBuiltin="1"/>
    <cellStyle name="Percent" xfId="24" builtinId="5" customBuiltin="1"/>
    <cellStyle name="Text coloană z A" xfId="5" xr:uid="{00000000-0005-0000-0000-000039000000}"/>
    <cellStyle name="Text de început" xfId="1" xr:uid="{00000000-0005-0000-0000-00003A000000}"/>
    <cellStyle name="Title" xfId="25" builtinId="15" customBuiltin="1"/>
    <cellStyle name="Titlu 1 2" xfId="3" xr:uid="{00000000-0005-0000-0000-00003C000000}"/>
    <cellStyle name="Titlu 2" xfId="27" xr:uid="{00000000-0005-0000-0000-00003D000000}"/>
    <cellStyle name="Titlu 2 2" xfId="4" xr:uid="{00000000-0005-0000-0000-00003E000000}"/>
    <cellStyle name="Titlu 3 2" xfId="6" xr:uid="{00000000-0005-0000-0000-00003F000000}"/>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Sheet1!$M$2</c:f>
          <c:strCache>
            <c:ptCount val="1"/>
            <c:pt idx="0">
              <c:v>Annual performance</c:v>
            </c:pt>
          </c:strCache>
        </c:strRef>
      </c:tx>
      <c:overlay val="1"/>
      <c:spPr>
        <a:solidFill>
          <a:schemeClr val="accent4"/>
        </a:solidFill>
        <a:ln>
          <a:solidFill>
            <a:sysClr val="windowText" lastClr="000000"/>
          </a:solid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Sheet1!$C$2</c:f>
              <c:strCache>
                <c:ptCount val="1"/>
                <c:pt idx="0">
                  <c:v>Conference attendnce</c:v>
                </c:pt>
              </c:strCache>
            </c:strRef>
          </c:tx>
          <c:spPr>
            <a:solidFill>
              <a:schemeClr val="accent1"/>
            </a:solidFill>
            <a:ln>
              <a:noFill/>
            </a:ln>
            <a:effectLst/>
          </c:spPr>
          <c:invertIfNegative val="0"/>
          <c:trendline>
            <c:spPr>
              <a:ln w="19050" cap="rnd">
                <a:solidFill>
                  <a:schemeClr val="accent1"/>
                </a:solidFill>
                <a:prstDash val="sysDot"/>
              </a:ln>
              <a:effectLst/>
            </c:spPr>
            <c:trendlineType val="linear"/>
            <c:dispRSqr val="0"/>
            <c:dispEq val="0"/>
          </c:trendline>
          <c:cat>
            <c:numRef>
              <c:f>Sheet1!$B$3:$B$8</c:f>
              <c:numCache>
                <c:formatCode>General</c:formatCode>
                <c:ptCount val="6"/>
                <c:pt idx="0">
                  <c:v>2013</c:v>
                </c:pt>
                <c:pt idx="1">
                  <c:v>2014</c:v>
                </c:pt>
                <c:pt idx="2">
                  <c:v>2015</c:v>
                </c:pt>
                <c:pt idx="3">
                  <c:v>2016</c:v>
                </c:pt>
                <c:pt idx="4">
                  <c:v>2017</c:v>
                </c:pt>
                <c:pt idx="5">
                  <c:v>2018</c:v>
                </c:pt>
              </c:numCache>
            </c:numRef>
          </c:cat>
          <c:val>
            <c:numRef>
              <c:f>Sheet1!$C$3:$C$8</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A6F6-45B0-BD1D-C59BD3370586}"/>
            </c:ext>
          </c:extLst>
        </c:ser>
        <c:dLbls>
          <c:showLegendKey val="0"/>
          <c:showVal val="0"/>
          <c:showCatName val="0"/>
          <c:showSerName val="0"/>
          <c:showPercent val="0"/>
          <c:showBubbleSize val="0"/>
        </c:dLbls>
        <c:gapWidth val="219"/>
        <c:overlap val="-27"/>
        <c:axId val="1631647919"/>
        <c:axId val="1908663279"/>
      </c:barChart>
      <c:catAx>
        <c:axId val="16316479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8663279"/>
        <c:crosses val="autoZero"/>
        <c:auto val="1"/>
        <c:lblAlgn val="ctr"/>
        <c:lblOffset val="100"/>
        <c:noMultiLvlLbl val="0"/>
      </c:catAx>
      <c:valAx>
        <c:axId val="19086632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16479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57630" cy="45021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457505" y="1849966"/>
          <a:ext cx="2332566" cy="1144058"/>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0944224"/>
          <a:ext cx="5757630" cy="2712508"/>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530195"/>
          <a:ext cx="2794264" cy="369306"/>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1907758"/>
          <a:ext cx="3593341" cy="374894"/>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299090"/>
          <a:ext cx="2728921" cy="369306"/>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683482"/>
          <a:ext cx="2973913" cy="374893"/>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056015"/>
          <a:ext cx="3238257" cy="374894"/>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6769</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34630" y="1352969"/>
          <a:ext cx="2571789" cy="1983954"/>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544423" y="5666974"/>
          <a:ext cx="3873490" cy="2411284"/>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58392" cy="4535932"/>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973294" y="3229703"/>
          <a:ext cx="3694708" cy="1559253"/>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48942" y="8471957"/>
          <a:ext cx="3776133" cy="1265768"/>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801351" y="6571432"/>
          <a:ext cx="3476623" cy="1668089"/>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1269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4975224"/>
          <a:ext cx="5758392" cy="5609378"/>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688108"/>
          <a:ext cx="5757630" cy="2478617"/>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364044"/>
          <a:ext cx="2890936" cy="350612"/>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730643"/>
          <a:ext cx="2919511" cy="355923"/>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506628"/>
          <a:ext cx="3310036" cy="355922"/>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102553"/>
          <a:ext cx="2919511" cy="355922"/>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7620</xdr:colOff>
      <xdr:row>0</xdr:row>
      <xdr:rowOff>171450</xdr:rowOff>
    </xdr:from>
    <xdr:to>
      <xdr:col>11</xdr:col>
      <xdr:colOff>312420</xdr:colOff>
      <xdr:row>15</xdr:row>
      <xdr:rowOff>171450</xdr:rowOff>
    </xdr:to>
    <xdr:graphicFrame macro="">
      <xdr:nvGraphicFramePr>
        <xdr:cNvPr id="3" name="Chart 2">
          <a:extLst>
            <a:ext uri="{FF2B5EF4-FFF2-40B4-BE49-F238E27FC236}">
              <a16:creationId xmlns:a16="http://schemas.microsoft.com/office/drawing/2014/main" id="{E16707C3-3206-4CED-BBFC-76833AC8DB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6AD5A1E-2837-464F-96A2-53F9308EDEDC}" name="Table1" displayName="Table1" ref="B2:C8" totalsRowShown="0">
  <autoFilter ref="B2:C8" xr:uid="{F88A496A-B9EB-4460-81C6-345C21DCD6DC}"/>
  <tableColumns count="2">
    <tableColumn id="1" xr3:uid="{D56C1D06-2B8F-444B-B455-1CB7796E9C20}" name="Year"/>
    <tableColumn id="2" xr3:uid="{4F923EE6-9F76-48F8-B05D-20B7D38BA8BA}" name="Conference attendnce"/>
  </tableColumns>
  <tableStyleInfo name="Interfață utilizator Excel"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zoomScale="80" zoomScaleNormal="8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43" zoomScale="90" zoomScaleNormal="90" workbookViewId="0">
      <selection activeCell="J43" sqref="J43"/>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6">
        <v>7</v>
      </c>
      <c r="E3" s="62" t="s">
        <v>31</v>
      </c>
      <c r="F3" s="61">
        <f>C3+C4</f>
        <v>11</v>
      </c>
      <c r="G3" s="63">
        <f>C3+C4</f>
        <v>11</v>
      </c>
    </row>
    <row r="4" spans="1:7" ht="15.6" thickTop="1" thickBot="1" x14ac:dyDescent="0.35">
      <c r="A4" s="17" t="s">
        <v>5</v>
      </c>
      <c r="C4" s="56">
        <v>4</v>
      </c>
      <c r="E4" s="62" t="s">
        <v>32</v>
      </c>
      <c r="F4" s="98">
        <f>C3-C4</f>
        <v>3</v>
      </c>
      <c r="G4" s="63">
        <f>C3-C4</f>
        <v>3</v>
      </c>
    </row>
    <row r="5" spans="1:7" ht="15" thickTop="1" x14ac:dyDescent="0.3">
      <c r="A5" s="17" t="s">
        <v>6</v>
      </c>
      <c r="E5" s="62" t="s">
        <v>33</v>
      </c>
      <c r="F5" s="61">
        <f>C3*C4</f>
        <v>28</v>
      </c>
      <c r="G5" s="63">
        <f>C3*C4</f>
        <v>28</v>
      </c>
    </row>
    <row r="6" spans="1:7" ht="15" thickBot="1" x14ac:dyDescent="0.35">
      <c r="A6" s="17" t="s">
        <v>7</v>
      </c>
      <c r="E6" s="62" t="s">
        <v>34</v>
      </c>
      <c r="F6" s="61">
        <f>C3/C4</f>
        <v>1.75</v>
      </c>
      <c r="G6" s="63">
        <f>C3/C4</f>
        <v>1.75</v>
      </c>
    </row>
    <row r="7" spans="1:7" ht="15" customHeight="1" thickTop="1" thickBot="1" x14ac:dyDescent="0.35">
      <c r="A7" s="17" t="s">
        <v>8</v>
      </c>
      <c r="E7" s="62" t="s">
        <v>35</v>
      </c>
      <c r="F7" s="64">
        <f>C3^C4</f>
        <v>2401</v>
      </c>
      <c r="G7" s="63">
        <f>C3^C4</f>
        <v>2401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opLeftCell="A70" zoomScaleNormal="100" zoomScalePageLayoutView="125" workbookViewId="0">
      <selection activeCell="D83" sqref="D83"/>
    </sheetView>
  </sheetViews>
  <sheetFormatPr defaultColWidth="8.88671875" defaultRowHeight="15" customHeight="1" x14ac:dyDescent="0.3"/>
  <cols>
    <col min="1" max="1" width="12.6640625" style="81"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1" t="s">
        <v>39</v>
      </c>
      <c r="B1" s="43"/>
      <c r="C1" s="44"/>
      <c r="D1" s="45"/>
      <c r="E1" s="45"/>
      <c r="F1" s="45"/>
      <c r="G1" s="45"/>
    </row>
    <row r="2" spans="1:13" ht="15" customHeight="1" x14ac:dyDescent="0.3">
      <c r="A2" s="81" t="s">
        <v>40</v>
      </c>
      <c r="C2" s="47" t="s">
        <v>53</v>
      </c>
      <c r="D2" s="48" t="s">
        <v>69</v>
      </c>
      <c r="F2" s="47" t="s">
        <v>71</v>
      </c>
      <c r="G2" s="48" t="s">
        <v>69</v>
      </c>
    </row>
    <row r="3" spans="1:13" ht="15" customHeight="1" x14ac:dyDescent="0.3">
      <c r="A3" s="80" t="s">
        <v>41</v>
      </c>
      <c r="B3" s="49"/>
      <c r="C3" s="66" t="s">
        <v>54</v>
      </c>
      <c r="D3" s="66">
        <v>50</v>
      </c>
      <c r="F3" s="66" t="s">
        <v>72</v>
      </c>
      <c r="G3" s="66">
        <v>50</v>
      </c>
    </row>
    <row r="4" spans="1:13" ht="15" customHeight="1" x14ac:dyDescent="0.3">
      <c r="A4" s="80" t="s">
        <v>196</v>
      </c>
      <c r="C4" s="66" t="s">
        <v>55</v>
      </c>
      <c r="D4" s="66">
        <v>20</v>
      </c>
      <c r="E4" s="50"/>
      <c r="F4" s="66" t="s">
        <v>73</v>
      </c>
      <c r="G4" s="66">
        <v>30</v>
      </c>
    </row>
    <row r="5" spans="1:13" s="50" customFormat="1" ht="15" customHeight="1" x14ac:dyDescent="0.3">
      <c r="A5" s="81" t="s">
        <v>42</v>
      </c>
      <c r="C5" s="66" t="s">
        <v>56</v>
      </c>
      <c r="D5" s="66">
        <v>60</v>
      </c>
      <c r="F5" s="66" t="s">
        <v>74</v>
      </c>
      <c r="G5" s="66">
        <v>10</v>
      </c>
    </row>
    <row r="6" spans="1:13" s="50" customFormat="1" ht="15" customHeight="1" x14ac:dyDescent="0.3">
      <c r="A6" s="81" t="s">
        <v>10</v>
      </c>
      <c r="B6" s="51"/>
      <c r="C6" s="66" t="s">
        <v>57</v>
      </c>
      <c r="D6" s="67">
        <v>40</v>
      </c>
      <c r="F6" s="66" t="s">
        <v>75</v>
      </c>
      <c r="G6" s="67">
        <v>50</v>
      </c>
    </row>
    <row r="7" spans="1:13" s="50" customFormat="1" ht="15" customHeight="1" x14ac:dyDescent="0.3">
      <c r="A7" s="81" t="s">
        <v>43</v>
      </c>
      <c r="C7" s="77" t="s">
        <v>58</v>
      </c>
      <c r="D7" s="68">
        <f>SUM(D3:D6)</f>
        <v>170</v>
      </c>
      <c r="F7" s="77" t="s">
        <v>58</v>
      </c>
      <c r="G7" s="68">
        <f>SUM(G3:G6)</f>
        <v>140</v>
      </c>
      <c r="M7" s="52"/>
    </row>
    <row r="8" spans="1:13" s="50" customFormat="1" ht="15" customHeight="1" x14ac:dyDescent="0.3">
      <c r="A8" s="81" t="s">
        <v>11</v>
      </c>
      <c r="M8" s="52"/>
    </row>
    <row r="9" spans="1:13" s="50" customFormat="1" ht="15" customHeight="1" x14ac:dyDescent="0.3">
      <c r="A9" s="81" t="s">
        <v>44</v>
      </c>
      <c r="C9" s="47" t="s">
        <v>59</v>
      </c>
      <c r="D9" s="48" t="s">
        <v>69</v>
      </c>
      <c r="F9" s="47" t="s">
        <v>59</v>
      </c>
      <c r="G9" s="48" t="s">
        <v>69</v>
      </c>
      <c r="M9" s="52"/>
    </row>
    <row r="10" spans="1:13" s="50" customFormat="1" ht="15" customHeight="1" x14ac:dyDescent="0.3">
      <c r="A10" s="84" t="s">
        <v>197</v>
      </c>
      <c r="C10" s="66" t="s">
        <v>60</v>
      </c>
      <c r="D10" s="66">
        <v>50</v>
      </c>
      <c r="F10" s="66" t="s">
        <v>60</v>
      </c>
      <c r="G10" s="66">
        <v>50</v>
      </c>
      <c r="M10" s="52"/>
    </row>
    <row r="11" spans="1:13" s="50" customFormat="1" ht="15" customHeight="1" x14ac:dyDescent="0.3">
      <c r="A11" s="80" t="s">
        <v>45</v>
      </c>
      <c r="C11" s="66" t="s">
        <v>61</v>
      </c>
      <c r="D11" s="66">
        <v>100</v>
      </c>
      <c r="F11" s="66" t="s">
        <v>61</v>
      </c>
      <c r="G11" s="66">
        <v>100</v>
      </c>
      <c r="M11" s="52"/>
    </row>
    <row r="12" spans="1:13" s="50" customFormat="1" ht="15" customHeight="1" x14ac:dyDescent="0.3">
      <c r="A12" s="81" t="s">
        <v>46</v>
      </c>
      <c r="C12" s="66" t="s">
        <v>62</v>
      </c>
      <c r="D12" s="66">
        <v>40</v>
      </c>
      <c r="F12" s="66" t="s">
        <v>62</v>
      </c>
      <c r="G12" s="66">
        <v>40</v>
      </c>
      <c r="M12" s="52"/>
    </row>
    <row r="13" spans="1:13" s="50" customFormat="1" ht="15" customHeight="1" x14ac:dyDescent="0.3">
      <c r="A13" s="81" t="s">
        <v>47</v>
      </c>
      <c r="C13" s="66" t="s">
        <v>63</v>
      </c>
      <c r="D13" s="66">
        <v>50</v>
      </c>
      <c r="F13" s="66" t="s">
        <v>63</v>
      </c>
      <c r="G13" s="66">
        <v>50</v>
      </c>
      <c r="M13" s="52"/>
    </row>
    <row r="14" spans="1:13" s="50" customFormat="1" ht="15" customHeight="1" thickBot="1" x14ac:dyDescent="0.35">
      <c r="A14" s="79" t="s">
        <v>48</v>
      </c>
      <c r="C14" s="66" t="s">
        <v>64</v>
      </c>
      <c r="D14" s="66">
        <v>20</v>
      </c>
      <c r="F14" s="66" t="s">
        <v>64</v>
      </c>
      <c r="G14" s="66">
        <v>20</v>
      </c>
      <c r="M14" s="52"/>
    </row>
    <row r="15" spans="1:13" s="50" customFormat="1" ht="15" customHeight="1" thickTop="1" thickBot="1" x14ac:dyDescent="0.35">
      <c r="A15" s="81" t="s">
        <v>23</v>
      </c>
      <c r="C15" s="77" t="s">
        <v>58</v>
      </c>
      <c r="D15" s="65">
        <f>SUM(D10:D14)</f>
        <v>260</v>
      </c>
      <c r="F15" s="77" t="s">
        <v>76</v>
      </c>
      <c r="G15" s="99">
        <f>COUNT(G10:G14)</f>
        <v>5</v>
      </c>
      <c r="M15" s="52"/>
    </row>
    <row r="16" spans="1:13" s="50" customFormat="1" ht="15" customHeight="1" thickTop="1" x14ac:dyDescent="0.3">
      <c r="A16" s="81" t="s">
        <v>49</v>
      </c>
      <c r="M16" s="52"/>
    </row>
    <row r="17" spans="1:13" s="50" customFormat="1" ht="15" customHeight="1" x14ac:dyDescent="0.3">
      <c r="A17" s="81" t="s">
        <v>50</v>
      </c>
      <c r="M17" s="52"/>
    </row>
    <row r="18" spans="1:13" s="50" customFormat="1" ht="15" customHeight="1" x14ac:dyDescent="0.3">
      <c r="A18" s="81" t="s">
        <v>51</v>
      </c>
      <c r="M18" s="52"/>
    </row>
    <row r="19" spans="1:13" s="50" customFormat="1" ht="15" customHeight="1" x14ac:dyDescent="0.3">
      <c r="A19" s="81" t="s">
        <v>28</v>
      </c>
      <c r="C19" s="52"/>
      <c r="M19" s="52"/>
    </row>
    <row r="20" spans="1:13" s="50" customFormat="1" ht="15" customHeight="1" x14ac:dyDescent="0.3">
      <c r="A20" s="81" t="s">
        <v>52</v>
      </c>
      <c r="M20" s="52"/>
    </row>
    <row r="21" spans="1:13" s="50" customFormat="1" ht="15" customHeight="1" x14ac:dyDescent="0.3">
      <c r="A21" s="81" t="s">
        <v>11</v>
      </c>
      <c r="M21" s="52"/>
    </row>
    <row r="22" spans="1:13" s="50" customFormat="1" ht="15" customHeight="1" x14ac:dyDescent="0.3">
      <c r="A22" s="81"/>
      <c r="M22" s="52"/>
    </row>
    <row r="23" spans="1:13" s="50" customFormat="1" ht="15" customHeight="1" x14ac:dyDescent="0.3">
      <c r="A23" s="81"/>
    </row>
    <row r="26" spans="1:13" ht="15" customHeight="1" x14ac:dyDescent="0.3">
      <c r="H26" s="52"/>
    </row>
    <row r="34" spans="3:7" ht="15" customHeight="1" x14ac:dyDescent="0.3">
      <c r="C34" s="47" t="s">
        <v>53</v>
      </c>
      <c r="D34" s="48" t="s">
        <v>69</v>
      </c>
    </row>
    <row r="35" spans="3:7" ht="15" customHeight="1" x14ac:dyDescent="0.3">
      <c r="C35" s="66" t="s">
        <v>54</v>
      </c>
      <c r="D35" s="66">
        <v>50</v>
      </c>
      <c r="E35" s="50"/>
    </row>
    <row r="36" spans="3:7" ht="15" customHeight="1" x14ac:dyDescent="0.3">
      <c r="C36" s="66" t="s">
        <v>55</v>
      </c>
      <c r="D36" s="66">
        <v>20</v>
      </c>
      <c r="E36" s="50"/>
    </row>
    <row r="37" spans="3:7" ht="15" customHeight="1" x14ac:dyDescent="0.3">
      <c r="C37" s="66" t="s">
        <v>56</v>
      </c>
      <c r="D37" s="66">
        <v>60</v>
      </c>
      <c r="E37" s="50"/>
    </row>
    <row r="38" spans="3:7" ht="15" customHeight="1" x14ac:dyDescent="0.3">
      <c r="C38" s="66" t="s">
        <v>57</v>
      </c>
      <c r="D38" s="66">
        <v>40</v>
      </c>
      <c r="E38" s="50"/>
    </row>
    <row r="39" spans="3:7" ht="15" customHeight="1" x14ac:dyDescent="0.3">
      <c r="C39" s="77" t="s">
        <v>58</v>
      </c>
      <c r="D39" s="65">
        <f>SUM(D35:D38)</f>
        <v>170</v>
      </c>
      <c r="E39" s="50"/>
      <c r="F39" s="50"/>
      <c r="G39" s="50"/>
    </row>
    <row r="44" spans="3:7" ht="15" customHeight="1" x14ac:dyDescent="0.3">
      <c r="C44" s="47" t="s">
        <v>59</v>
      </c>
      <c r="D44" s="48" t="s">
        <v>69</v>
      </c>
      <c r="E44" s="50"/>
    </row>
    <row r="45" spans="3:7" ht="15" customHeight="1" x14ac:dyDescent="0.3">
      <c r="C45" s="66" t="s">
        <v>65</v>
      </c>
      <c r="D45" s="66">
        <v>20</v>
      </c>
      <c r="E45" s="50"/>
    </row>
    <row r="46" spans="3:7" ht="15" customHeight="1" x14ac:dyDescent="0.3">
      <c r="C46" s="66" t="s">
        <v>66</v>
      </c>
      <c r="D46" s="66">
        <v>10</v>
      </c>
      <c r="E46" s="50"/>
    </row>
    <row r="47" spans="3:7" ht="15" customHeight="1" x14ac:dyDescent="0.3">
      <c r="C47" s="66" t="s">
        <v>67</v>
      </c>
      <c r="D47" s="66">
        <v>10</v>
      </c>
      <c r="E47" s="50"/>
    </row>
    <row r="48" spans="3:7" ht="15" customHeight="1" x14ac:dyDescent="0.3">
      <c r="C48" s="66" t="s">
        <v>68</v>
      </c>
      <c r="D48" s="66">
        <v>40</v>
      </c>
      <c r="E48" s="50"/>
    </row>
    <row r="50" spans="4:7" ht="15" customHeight="1" x14ac:dyDescent="0.3">
      <c r="D50" s="48" t="s">
        <v>70</v>
      </c>
      <c r="F50" s="48" t="s">
        <v>77</v>
      </c>
      <c r="G50" s="48" t="s">
        <v>78</v>
      </c>
    </row>
    <row r="51" spans="4:7" ht="15" customHeight="1" x14ac:dyDescent="0.3">
      <c r="D51" s="53">
        <f>SUM(D45:D48,F51)</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workbookViewId="0">
      <selection activeCell="I15" sqref="I15"/>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2" t="s">
        <v>54</v>
      </c>
      <c r="D3" s="71">
        <v>50</v>
      </c>
      <c r="E3" s="27"/>
      <c r="F3" s="72" t="s">
        <v>72</v>
      </c>
      <c r="G3" s="71">
        <v>50</v>
      </c>
      <c r="H3" s="25"/>
      <c r="I3" s="25"/>
      <c r="J3" s="5"/>
    </row>
    <row r="4" spans="1:10" ht="15" customHeight="1" x14ac:dyDescent="0.3">
      <c r="A4" s="17" t="s">
        <v>82</v>
      </c>
      <c r="B4" s="25"/>
      <c r="C4" s="72" t="s">
        <v>55</v>
      </c>
      <c r="D4" s="71">
        <v>20</v>
      </c>
      <c r="E4" s="27"/>
      <c r="F4" s="72" t="s">
        <v>73</v>
      </c>
      <c r="G4" s="71">
        <v>30</v>
      </c>
      <c r="H4" s="25"/>
      <c r="I4" s="25"/>
      <c r="J4" s="5"/>
    </row>
    <row r="5" spans="1:10" s="4" customFormat="1" ht="15" customHeight="1" x14ac:dyDescent="0.3">
      <c r="A5" s="17" t="s">
        <v>83</v>
      </c>
      <c r="B5" s="26"/>
      <c r="C5" s="72" t="s">
        <v>56</v>
      </c>
      <c r="D5" s="71">
        <v>60</v>
      </c>
      <c r="E5" s="27"/>
      <c r="F5" s="72" t="s">
        <v>74</v>
      </c>
      <c r="G5" s="71">
        <v>10</v>
      </c>
      <c r="H5" s="26"/>
      <c r="I5" s="26"/>
      <c r="J5" s="5"/>
    </row>
    <row r="6" spans="1:10" s="4" customFormat="1" ht="15" customHeight="1" x14ac:dyDescent="0.3">
      <c r="A6" s="17" t="s">
        <v>84</v>
      </c>
      <c r="B6" s="26"/>
      <c r="C6" s="72" t="s">
        <v>57</v>
      </c>
      <c r="D6" s="71">
        <v>40</v>
      </c>
      <c r="E6" s="27"/>
      <c r="F6" s="72" t="s">
        <v>75</v>
      </c>
      <c r="G6" s="71">
        <v>50</v>
      </c>
      <c r="H6" s="26"/>
      <c r="I6" s="26"/>
      <c r="J6" s="5"/>
    </row>
    <row r="7" spans="1:10" s="4" customFormat="1" ht="15" customHeight="1" x14ac:dyDescent="0.3">
      <c r="A7" s="17" t="s">
        <v>85</v>
      </c>
      <c r="B7" s="26"/>
      <c r="C7" s="9" t="s">
        <v>93</v>
      </c>
      <c r="D7" s="69">
        <f>AVERAGE(D3:D6)</f>
        <v>42.5</v>
      </c>
      <c r="E7" s="27"/>
      <c r="F7" s="9" t="s">
        <v>93</v>
      </c>
      <c r="G7" s="69">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2" t="s">
        <v>60</v>
      </c>
      <c r="D10" s="71">
        <v>50</v>
      </c>
      <c r="E10" s="27"/>
      <c r="F10" s="72" t="s">
        <v>60</v>
      </c>
      <c r="G10" s="71">
        <v>50</v>
      </c>
      <c r="H10" s="26"/>
      <c r="I10" s="26"/>
      <c r="J10" s="5"/>
    </row>
    <row r="11" spans="1:10" s="4" customFormat="1" ht="15" customHeight="1" x14ac:dyDescent="0.3">
      <c r="A11" s="17" t="s">
        <v>89</v>
      </c>
      <c r="B11" s="26"/>
      <c r="C11" s="72" t="s">
        <v>61</v>
      </c>
      <c r="D11" s="71">
        <v>100</v>
      </c>
      <c r="E11" s="27"/>
      <c r="F11" s="72" t="s">
        <v>61</v>
      </c>
      <c r="G11" s="71">
        <v>100</v>
      </c>
      <c r="H11" s="26"/>
      <c r="I11" s="26"/>
      <c r="J11" s="5"/>
    </row>
    <row r="12" spans="1:10" s="4" customFormat="1" ht="15" customHeight="1" x14ac:dyDescent="0.3">
      <c r="A12" s="17" t="s">
        <v>90</v>
      </c>
      <c r="B12" s="26"/>
      <c r="C12" s="72" t="s">
        <v>62</v>
      </c>
      <c r="D12" s="71">
        <v>40</v>
      </c>
      <c r="E12" s="27"/>
      <c r="F12" s="72" t="s">
        <v>62</v>
      </c>
      <c r="G12" s="71">
        <v>40</v>
      </c>
      <c r="H12" s="26"/>
      <c r="I12" s="26"/>
      <c r="J12" s="5"/>
    </row>
    <row r="13" spans="1:10" s="4" customFormat="1" ht="15" customHeight="1" x14ac:dyDescent="0.3">
      <c r="A13" s="17" t="s">
        <v>91</v>
      </c>
      <c r="B13" s="26"/>
      <c r="C13" s="72" t="s">
        <v>63</v>
      </c>
      <c r="D13" s="71">
        <v>50</v>
      </c>
      <c r="E13" s="27"/>
      <c r="F13" s="72" t="s">
        <v>63</v>
      </c>
      <c r="G13" s="71">
        <v>50</v>
      </c>
      <c r="H13" s="26"/>
      <c r="I13" s="26"/>
      <c r="J13" s="5"/>
    </row>
    <row r="14" spans="1:10" s="4" customFormat="1" ht="15" customHeight="1" thickBot="1" x14ac:dyDescent="0.35">
      <c r="A14" s="17" t="s">
        <v>92</v>
      </c>
      <c r="B14" s="26"/>
      <c r="C14" s="72" t="s">
        <v>64</v>
      </c>
      <c r="D14" s="71">
        <v>20</v>
      </c>
      <c r="E14" s="27"/>
      <c r="F14" s="72" t="s">
        <v>64</v>
      </c>
      <c r="G14" s="71">
        <v>20</v>
      </c>
      <c r="H14" s="26"/>
      <c r="I14" s="26"/>
      <c r="J14" s="26"/>
    </row>
    <row r="15" spans="1:10" s="4" customFormat="1" ht="15" customHeight="1" thickTop="1" thickBot="1" x14ac:dyDescent="0.35">
      <c r="A15" s="17"/>
      <c r="B15" s="26"/>
      <c r="C15" s="9" t="s">
        <v>93</v>
      </c>
      <c r="D15" s="69">
        <f>AVERAGE(D10:D14)</f>
        <v>52</v>
      </c>
      <c r="E15" s="27"/>
      <c r="F15" s="26"/>
      <c r="G15" s="56">
        <f>MODE(G10:G14)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workbookViewId="0">
      <selection activeCell="D15" sqref="D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0" t="s">
        <v>54</v>
      </c>
      <c r="D3" s="71">
        <v>50</v>
      </c>
      <c r="E3" s="27"/>
      <c r="F3" s="72" t="s">
        <v>72</v>
      </c>
      <c r="G3" s="71">
        <v>50</v>
      </c>
      <c r="H3" s="5"/>
    </row>
    <row r="4" spans="1:8" ht="15" customHeight="1" x14ac:dyDescent="0.3">
      <c r="A4" s="57" t="s">
        <v>97</v>
      </c>
      <c r="B4" s="25"/>
      <c r="C4" s="70" t="s">
        <v>55</v>
      </c>
      <c r="D4" s="71">
        <v>20</v>
      </c>
      <c r="E4" s="27"/>
      <c r="F4" s="72" t="s">
        <v>73</v>
      </c>
      <c r="G4" s="71">
        <v>30</v>
      </c>
      <c r="H4" s="5"/>
    </row>
    <row r="5" spans="1:8" s="4" customFormat="1" ht="15" customHeight="1" x14ac:dyDescent="0.3">
      <c r="A5" s="57" t="s">
        <v>198</v>
      </c>
      <c r="B5" s="26"/>
      <c r="C5" s="70" t="s">
        <v>56</v>
      </c>
      <c r="D5" s="71">
        <v>60</v>
      </c>
      <c r="E5" s="27"/>
      <c r="F5" s="72" t="s">
        <v>74</v>
      </c>
      <c r="G5" s="71">
        <v>10</v>
      </c>
      <c r="H5" s="5"/>
    </row>
    <row r="6" spans="1:8" s="4" customFormat="1" ht="15" customHeight="1" x14ac:dyDescent="0.3">
      <c r="A6" s="57" t="s">
        <v>98</v>
      </c>
      <c r="B6" s="26"/>
      <c r="C6" s="70" t="s">
        <v>57</v>
      </c>
      <c r="D6" s="71">
        <v>40</v>
      </c>
      <c r="E6" s="27"/>
      <c r="F6" s="72" t="s">
        <v>75</v>
      </c>
      <c r="G6" s="71">
        <v>50</v>
      </c>
      <c r="H6" s="5"/>
    </row>
    <row r="7" spans="1:8" s="4" customFormat="1" ht="15" customHeight="1" x14ac:dyDescent="0.3">
      <c r="A7" s="58" t="s">
        <v>99</v>
      </c>
      <c r="B7" s="26"/>
      <c r="C7" s="9" t="s">
        <v>102</v>
      </c>
      <c r="D7" s="69">
        <f>MIN(D3:D6)</f>
        <v>20</v>
      </c>
      <c r="E7" s="27"/>
      <c r="F7" s="9" t="s">
        <v>104</v>
      </c>
      <c r="G7" s="69">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0" t="s">
        <v>60</v>
      </c>
      <c r="D10" s="71">
        <v>50</v>
      </c>
      <c r="E10" s="27"/>
      <c r="F10" s="72" t="s">
        <v>60</v>
      </c>
      <c r="G10" s="71">
        <v>50</v>
      </c>
      <c r="H10" s="5"/>
    </row>
    <row r="11" spans="1:8" s="4" customFormat="1" ht="15" customHeight="1" x14ac:dyDescent="0.3">
      <c r="A11" s="58" t="s">
        <v>199</v>
      </c>
      <c r="B11" s="26"/>
      <c r="C11" s="70" t="s">
        <v>61</v>
      </c>
      <c r="D11" s="71">
        <v>100</v>
      </c>
      <c r="E11" s="27"/>
      <c r="F11" s="72" t="s">
        <v>61</v>
      </c>
      <c r="G11" s="71">
        <v>100</v>
      </c>
      <c r="H11" s="5"/>
    </row>
    <row r="12" spans="1:8" s="4" customFormat="1" ht="15" customHeight="1" x14ac:dyDescent="0.3">
      <c r="A12" s="13"/>
      <c r="B12" s="26"/>
      <c r="C12" s="70" t="s">
        <v>62</v>
      </c>
      <c r="D12" s="71">
        <v>40</v>
      </c>
      <c r="E12" s="27"/>
      <c r="F12" s="72" t="s">
        <v>62</v>
      </c>
      <c r="G12" s="71">
        <v>40</v>
      </c>
      <c r="H12" s="5"/>
    </row>
    <row r="13" spans="1:8" s="4" customFormat="1" ht="15" customHeight="1" x14ac:dyDescent="0.3">
      <c r="A13" s="13"/>
      <c r="B13" s="26"/>
      <c r="C13" s="70" t="s">
        <v>63</v>
      </c>
      <c r="D13" s="71">
        <v>50</v>
      </c>
      <c r="E13" s="27"/>
      <c r="F13" s="72" t="s">
        <v>63</v>
      </c>
      <c r="G13" s="71">
        <v>50</v>
      </c>
      <c r="H13" s="5"/>
    </row>
    <row r="14" spans="1:8" s="4" customFormat="1" ht="15" customHeight="1" x14ac:dyDescent="0.3">
      <c r="A14" s="13"/>
      <c r="B14" s="26"/>
      <c r="C14" s="70" t="s">
        <v>64</v>
      </c>
      <c r="D14" s="71">
        <v>20</v>
      </c>
      <c r="E14" s="27"/>
      <c r="F14" s="72" t="s">
        <v>64</v>
      </c>
      <c r="G14" s="71">
        <v>20</v>
      </c>
      <c r="H14" s="26"/>
    </row>
    <row r="15" spans="1:8" s="4" customFormat="1" ht="15" customHeight="1" x14ac:dyDescent="0.3">
      <c r="A15" s="14"/>
      <c r="B15" s="26"/>
      <c r="C15" s="9" t="s">
        <v>103</v>
      </c>
      <c r="D15" s="69">
        <f>MAX(D10:D14)</f>
        <v>100</v>
      </c>
      <c r="E15" s="27"/>
      <c r="F15" s="9"/>
      <c r="G15" s="69">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A37" workbookViewId="0">
      <selection activeCell="D40" sqref="D40"/>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94" t="s">
        <v>105</v>
      </c>
      <c r="D5" s="94"/>
    </row>
    <row r="6" spans="1:6" ht="16.5" customHeight="1" x14ac:dyDescent="0.4">
      <c r="A6" s="17" t="s">
        <v>109</v>
      </c>
      <c r="C6" s="63" t="s">
        <v>118</v>
      </c>
      <c r="D6" s="85">
        <f ca="1">TODAY()</f>
        <v>43947</v>
      </c>
      <c r="F6" s="59" t="str">
        <f ca="1">IF(D6=TODAY(),"You got it!","")</f>
        <v>You got it!</v>
      </c>
    </row>
    <row r="7" spans="1:6" ht="16.5" customHeight="1" thickBot="1" x14ac:dyDescent="0.35">
      <c r="A7" s="19" t="s">
        <v>110</v>
      </c>
      <c r="C7" s="63" t="s">
        <v>119</v>
      </c>
      <c r="D7" s="100">
        <v>44169</v>
      </c>
    </row>
    <row r="8" spans="1:6" ht="16.5" customHeight="1" thickTop="1" thickBot="1" x14ac:dyDescent="0.35">
      <c r="A8" s="17" t="s">
        <v>111</v>
      </c>
      <c r="C8" s="63" t="s">
        <v>120</v>
      </c>
      <c r="D8" s="101">
        <f ca="1">IF(D7="","",D7-D6)</f>
        <v>222</v>
      </c>
    </row>
    <row r="9" spans="1:6" ht="15" thickTop="1" x14ac:dyDescent="0.3">
      <c r="A9" s="17" t="s">
        <v>112</v>
      </c>
    </row>
    <row r="10" spans="1:6" ht="15" customHeight="1" thickBot="1" x14ac:dyDescent="0.35">
      <c r="A10" s="19" t="s">
        <v>113</v>
      </c>
      <c r="C10" s="63" t="s">
        <v>121</v>
      </c>
      <c r="D10" s="74">
        <v>9</v>
      </c>
    </row>
    <row r="11" spans="1:6" ht="15" customHeight="1" thickTop="1" thickBot="1" x14ac:dyDescent="0.35">
      <c r="A11" s="19" t="s">
        <v>114</v>
      </c>
      <c r="C11" s="63" t="s">
        <v>122</v>
      </c>
      <c r="D11" s="86">
        <f ca="1">D6+D10</f>
        <v>43956</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94" t="s">
        <v>111</v>
      </c>
      <c r="D27" s="94"/>
    </row>
    <row r="28" spans="1:4" x14ac:dyDescent="0.3">
      <c r="C28" s="63" t="s">
        <v>123</v>
      </c>
      <c r="D28" s="87">
        <f ca="1">NOW()</f>
        <v>43947.964849537035</v>
      </c>
    </row>
    <row r="31" spans="1:4" x14ac:dyDescent="0.3">
      <c r="C31" s="94" t="s">
        <v>124</v>
      </c>
      <c r="D31" s="94"/>
    </row>
    <row r="32" spans="1:4" x14ac:dyDescent="0.3">
      <c r="C32" s="63" t="s">
        <v>125</v>
      </c>
      <c r="D32" s="88">
        <v>0.33333333333333331</v>
      </c>
    </row>
    <row r="33" spans="3:4" x14ac:dyDescent="0.3">
      <c r="C33" s="63" t="s">
        <v>126</v>
      </c>
      <c r="D33" s="88">
        <v>0.5</v>
      </c>
    </row>
    <row r="34" spans="3:4" x14ac:dyDescent="0.3">
      <c r="C34" s="63" t="s">
        <v>127</v>
      </c>
      <c r="D34" s="88">
        <v>0.54166666666666663</v>
      </c>
    </row>
    <row r="35" spans="3:4" ht="15" thickBot="1" x14ac:dyDescent="0.35">
      <c r="C35" s="63" t="s">
        <v>128</v>
      </c>
      <c r="D35" s="88">
        <v>0.70833333333333337</v>
      </c>
    </row>
    <row r="36" spans="3:4" ht="15.6" thickTop="1" thickBot="1" x14ac:dyDescent="0.35">
      <c r="C36" s="63" t="s">
        <v>129</v>
      </c>
      <c r="D36" s="73">
        <f>((D35-D32)-(D34-D33))*24</f>
        <v>8.0000000000000018</v>
      </c>
    </row>
    <row r="37" spans="3:4" ht="15" thickTop="1" x14ac:dyDescent="0.3"/>
    <row r="45" spans="3:4" x14ac:dyDescent="0.3">
      <c r="C45" s="95" t="s">
        <v>130</v>
      </c>
      <c r="D45" s="95"/>
    </row>
    <row r="46" spans="3:4" x14ac:dyDescent="0.3">
      <c r="C46" s="75" t="s">
        <v>131</v>
      </c>
      <c r="D46" s="83">
        <v>43005</v>
      </c>
    </row>
    <row r="47" spans="3:4" x14ac:dyDescent="0.3">
      <c r="C47" s="75" t="s">
        <v>132</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opLeftCell="A31" zoomScaleNormal="100" workbookViewId="0">
      <selection activeCell="C37" sqref="C37"/>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5"/>
      <c r="E1" s="55"/>
      <c r="F1" s="55"/>
    </row>
    <row r="2" spans="1:6" x14ac:dyDescent="0.3">
      <c r="A2" s="17" t="s">
        <v>134</v>
      </c>
      <c r="C2" s="6" t="s">
        <v>143</v>
      </c>
      <c r="D2" s="6" t="s">
        <v>155</v>
      </c>
      <c r="E2" s="6" t="s">
        <v>164</v>
      </c>
      <c r="F2" s="6" t="s">
        <v>165</v>
      </c>
    </row>
    <row r="3" spans="1:6" x14ac:dyDescent="0.3">
      <c r="A3" s="17" t="s">
        <v>135</v>
      </c>
      <c r="C3" s="63" t="s">
        <v>144</v>
      </c>
      <c r="D3" s="63" t="s">
        <v>156</v>
      </c>
      <c r="E3" s="74" t="str">
        <f>D3&amp;", "&amp;C3</f>
        <v>Dobre, Alexandra</v>
      </c>
      <c r="F3" s="30" t="str">
        <f>C3&amp;" "&amp;D3</f>
        <v>Alexandra Dobre</v>
      </c>
    </row>
    <row r="4" spans="1:6" x14ac:dyDescent="0.3">
      <c r="A4" s="17" t="s">
        <v>136</v>
      </c>
      <c r="C4" s="63" t="s">
        <v>145</v>
      </c>
      <c r="D4" s="63" t="s">
        <v>157</v>
      </c>
      <c r="E4" s="74" t="str">
        <f>D4&amp;", "&amp;C4</f>
        <v>Costache, Andrei</v>
      </c>
      <c r="F4" s="30" t="str">
        <f t="shared" ref="F4:F10" si="0">C4&amp;" "&amp;D4</f>
        <v>Andrei Costache</v>
      </c>
    </row>
    <row r="5" spans="1:6" x14ac:dyDescent="0.3">
      <c r="A5" s="17" t="s">
        <v>137</v>
      </c>
      <c r="C5" s="63" t="s">
        <v>146</v>
      </c>
      <c r="D5" s="63" t="s">
        <v>158</v>
      </c>
      <c r="E5" s="74" t="str">
        <f t="shared" ref="E5:E10" si="1">D5&amp;", "&amp;C5</f>
        <v>Antonescu, Emil</v>
      </c>
      <c r="F5" s="30" t="str">
        <f t="shared" si="0"/>
        <v>Emil Antonescu</v>
      </c>
    </row>
    <row r="6" spans="1:6" x14ac:dyDescent="0.3">
      <c r="A6" s="17" t="s">
        <v>10</v>
      </c>
      <c r="C6" s="63" t="s">
        <v>147</v>
      </c>
      <c r="D6" s="63" t="s">
        <v>159</v>
      </c>
      <c r="E6" s="74" t="str">
        <f t="shared" si="1"/>
        <v>Florea, Magda</v>
      </c>
      <c r="F6" s="30" t="str">
        <f t="shared" si="0"/>
        <v>Magda Florea</v>
      </c>
    </row>
    <row r="7" spans="1:6" x14ac:dyDescent="0.3">
      <c r="A7" s="17" t="s">
        <v>22</v>
      </c>
      <c r="C7" s="63" t="s">
        <v>148</v>
      </c>
      <c r="D7" s="63" t="s">
        <v>160</v>
      </c>
      <c r="E7" s="74" t="str">
        <f t="shared" si="1"/>
        <v>Milea, Ștefan</v>
      </c>
      <c r="F7" s="30" t="str">
        <f t="shared" si="0"/>
        <v>Ștefan Milea</v>
      </c>
    </row>
    <row r="8" spans="1:6" x14ac:dyDescent="0.3">
      <c r="A8" s="17" t="s">
        <v>138</v>
      </c>
      <c r="C8" s="63" t="s">
        <v>149</v>
      </c>
      <c r="D8" s="63" t="s">
        <v>161</v>
      </c>
      <c r="E8" s="74" t="str">
        <f t="shared" si="1"/>
        <v>Munteanu, Iustin</v>
      </c>
      <c r="F8" s="30" t="str">
        <f t="shared" si="0"/>
        <v>Iustin Munteanu</v>
      </c>
    </row>
    <row r="9" spans="1:6" x14ac:dyDescent="0.3">
      <c r="A9" s="17" t="s">
        <v>139</v>
      </c>
      <c r="C9" s="63" t="s">
        <v>150</v>
      </c>
      <c r="D9" s="63" t="s">
        <v>162</v>
      </c>
      <c r="E9" s="74" t="str">
        <f t="shared" si="1"/>
        <v>Năstase, Daniel</v>
      </c>
      <c r="F9" s="30" t="str">
        <f t="shared" si="0"/>
        <v>Daniel Năstase</v>
      </c>
    </row>
    <row r="10" spans="1:6" ht="15" customHeight="1" x14ac:dyDescent="0.3">
      <c r="A10" s="19" t="s">
        <v>207</v>
      </c>
      <c r="C10" s="63" t="s">
        <v>151</v>
      </c>
      <c r="D10" s="63" t="s">
        <v>163</v>
      </c>
      <c r="E10" s="74" t="str">
        <f t="shared" si="1"/>
        <v>Moldovan, Marcela</v>
      </c>
      <c r="F10" s="30" t="str">
        <f t="shared" si="0"/>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4" t="s">
        <v>152</v>
      </c>
      <c r="D27" s="94"/>
    </row>
    <row r="28" spans="1:4" x14ac:dyDescent="0.3">
      <c r="C28" s="63" t="s">
        <v>118</v>
      </c>
      <c r="D28" s="82">
        <f ca="1">TODAY()</f>
        <v>43947</v>
      </c>
    </row>
    <row r="29" spans="1:4" x14ac:dyDescent="0.3">
      <c r="C29" s="63" t="s">
        <v>123</v>
      </c>
      <c r="D29" s="87">
        <f ca="1">NOW()</f>
        <v>43947.964849537035</v>
      </c>
    </row>
    <row r="31" spans="1:4" x14ac:dyDescent="0.3">
      <c r="C31" s="95" t="s">
        <v>153</v>
      </c>
      <c r="D31" s="95"/>
    </row>
    <row r="32" spans="1:4" x14ac:dyDescent="0.3">
      <c r="C32" s="63" t="str">
        <f ca="1">C28&amp;" "&amp;D28</f>
        <v>Data de azi: 43947</v>
      </c>
      <c r="D32" s="63"/>
    </row>
    <row r="33" spans="3:4" x14ac:dyDescent="0.3">
      <c r="C33" s="63" t="str">
        <f ca="1">C29&amp;" "&amp;D29</f>
        <v>Ora curentă: 43947.964849537</v>
      </c>
      <c r="D33" s="63"/>
    </row>
    <row r="35" spans="3:4" x14ac:dyDescent="0.3">
      <c r="C35" s="96" t="s">
        <v>154</v>
      </c>
      <c r="D35" s="96"/>
    </row>
    <row r="36" spans="3:4" x14ac:dyDescent="0.3">
      <c r="C36" s="30" t="str">
        <f ca="1">C28 &amp;" "&amp; TEXT(D28,"DD.MM.YYYY")</f>
        <v>Data de azi: 26.04.2020</v>
      </c>
      <c r="D36" s="30"/>
    </row>
    <row r="37" spans="3:4" x14ac:dyDescent="0.3">
      <c r="C37" s="30" t="str">
        <f ca="1">C29&amp;" "&amp;TEXT(D29,"H:MM")</f>
        <v>Ora curentă: 23:09</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A20" zoomScale="90" zoomScaleNormal="90" workbookViewId="0">
      <selection activeCell="F35" sqref="F35"/>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97" t="s">
        <v>166</v>
      </c>
      <c r="D8" s="97"/>
    </row>
    <row r="9" spans="1:6" x14ac:dyDescent="0.3">
      <c r="A9" s="17" t="s">
        <v>169</v>
      </c>
      <c r="C9" s="76" t="s">
        <v>177</v>
      </c>
      <c r="D9" s="28" t="b">
        <f>IF(C9="Măr",TRUE,FALSE)</f>
        <v>1</v>
      </c>
    </row>
    <row r="10" spans="1:6" x14ac:dyDescent="0.3">
      <c r="A10" s="17" t="s">
        <v>170</v>
      </c>
      <c r="C10" s="76" t="s">
        <v>178</v>
      </c>
      <c r="D10" s="28" t="b">
        <f>IF(C10="Măr",TRUE,FALSE)</f>
        <v>0</v>
      </c>
    </row>
    <row r="11" spans="1:6" ht="15" customHeight="1" thickBot="1" x14ac:dyDescent="0.35">
      <c r="A11" s="19" t="s">
        <v>205</v>
      </c>
      <c r="C11" s="20"/>
      <c r="D11" s="20"/>
    </row>
    <row r="12" spans="1:6" ht="15" customHeight="1" thickTop="1" thickBot="1" x14ac:dyDescent="0.35">
      <c r="A12" s="19" t="s">
        <v>206</v>
      </c>
      <c r="C12" s="29">
        <v>100</v>
      </c>
      <c r="D12" s="28" t="str">
        <f>IF(C12&lt;100,"Mai mic decât 100","Mai mare sau egal cu 100")</f>
        <v>Mai mare sau egal cu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0">
        <v>9.7607115856835538</v>
      </c>
      <c r="F28" s="90">
        <f>'Instrucțiunile IF'!$E$28:$E$29*'Instrucțiunile IF'!$D$28:$D$29</f>
        <v>19.521423171367108</v>
      </c>
    </row>
    <row r="29" spans="1:6" ht="15" thickBot="1" x14ac:dyDescent="0.35">
      <c r="C29" s="31" t="s">
        <v>180</v>
      </c>
      <c r="D29" s="31">
        <v>3</v>
      </c>
      <c r="E29" s="91">
        <v>3.4189202461080024</v>
      </c>
      <c r="F29" s="91">
        <f>'Instrucțiunile IF'!$E$28:$E$29*'Instrucțiunile IF'!$D$28:$D$29</f>
        <v>10.256760738324008</v>
      </c>
    </row>
    <row r="30" spans="1:6" x14ac:dyDescent="0.3">
      <c r="C30" s="20"/>
      <c r="D30" s="20"/>
      <c r="E30" s="20"/>
      <c r="F30" s="20"/>
    </row>
    <row r="31" spans="1:6" x14ac:dyDescent="0.3">
      <c r="C31" s="20"/>
      <c r="D31" s="20" t="s">
        <v>182</v>
      </c>
      <c r="E31" s="92">
        <f>SUM('Instrucțiunile IF'!$E$28:$E$29)</f>
        <v>13.179631831791557</v>
      </c>
      <c r="F31" s="92">
        <f>SUM('Instrucțiunile IF'!F28:F29)</f>
        <v>29.778183909691116</v>
      </c>
    </row>
    <row r="32" spans="1:6" ht="15" thickBot="1" x14ac:dyDescent="0.35">
      <c r="C32" s="20"/>
      <c r="D32" s="20"/>
      <c r="E32" s="20"/>
      <c r="F32" s="20"/>
    </row>
    <row r="33" spans="3:6" ht="15.6" thickTop="1" thickBot="1" x14ac:dyDescent="0.35">
      <c r="C33" s="20"/>
      <c r="D33" s="20" t="s">
        <v>183</v>
      </c>
      <c r="E33" s="102" t="s">
        <v>210</v>
      </c>
      <c r="F33" s="93">
        <f>IF(E33="Da",F31*ImpozitVânzări,0)</f>
        <v>0</v>
      </c>
    </row>
    <row r="34" spans="3:6" ht="15.6" thickTop="1" thickBot="1" x14ac:dyDescent="0.35">
      <c r="C34" s="20"/>
      <c r="D34" s="20"/>
      <c r="E34" s="20"/>
      <c r="F34" s="20"/>
    </row>
    <row r="35" spans="3:6" ht="15.6" thickTop="1" thickBot="1" x14ac:dyDescent="0.35">
      <c r="C35" s="20"/>
      <c r="D35" s="20" t="s">
        <v>184</v>
      </c>
      <c r="E35" s="29" t="s">
        <v>187</v>
      </c>
      <c r="F35" s="93">
        <f>IF(E35="Da",SUM(D28:D29)*Livrare,0)</f>
        <v>6.25</v>
      </c>
    </row>
    <row r="36" spans="3:6" ht="15" thickTop="1" x14ac:dyDescent="0.3"/>
    <row r="37" spans="3:6" x14ac:dyDescent="0.3">
      <c r="D37" s="20" t="s">
        <v>185</v>
      </c>
      <c r="E37" s="20"/>
      <c r="F37" s="92">
        <f>SUM(F33,F31,F35)</f>
        <v>36.028183909691116</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685C4-85E9-4806-BE93-1AFD90D686FD}">
  <dimension ref="B2:M8"/>
  <sheetViews>
    <sheetView tabSelected="1" workbookViewId="0">
      <selection activeCell="J21" sqref="J21"/>
    </sheetView>
  </sheetViews>
  <sheetFormatPr defaultRowHeight="14.4" x14ac:dyDescent="0.3"/>
  <cols>
    <col min="1" max="1" width="3.109375" customWidth="1"/>
    <col min="2" max="2" width="10.44140625" customWidth="1"/>
    <col min="3" max="3" width="22.21875" customWidth="1"/>
    <col min="4" max="4" width="3.33203125" customWidth="1"/>
    <col min="12" max="12" width="7.88671875" customWidth="1"/>
    <col min="13" max="13" width="17.5546875" customWidth="1"/>
  </cols>
  <sheetData>
    <row r="2" spans="2:13" x14ac:dyDescent="0.3">
      <c r="B2" t="s">
        <v>211</v>
      </c>
      <c r="C2" t="s">
        <v>212</v>
      </c>
      <c r="M2" t="s">
        <v>213</v>
      </c>
    </row>
    <row r="3" spans="2:13" x14ac:dyDescent="0.3">
      <c r="B3">
        <v>2013</v>
      </c>
      <c r="C3">
        <v>500</v>
      </c>
    </row>
    <row r="4" spans="2:13" x14ac:dyDescent="0.3">
      <c r="B4">
        <v>2014</v>
      </c>
      <c r="C4">
        <v>800</v>
      </c>
    </row>
    <row r="5" spans="2:13" x14ac:dyDescent="0.3">
      <c r="B5">
        <v>2015</v>
      </c>
      <c r="C5">
        <v>1000</v>
      </c>
    </row>
    <row r="6" spans="2:13" x14ac:dyDescent="0.3">
      <c r="B6">
        <v>2016</v>
      </c>
      <c r="C6">
        <v>900</v>
      </c>
    </row>
    <row r="7" spans="2:13" x14ac:dyDescent="0.3">
      <c r="B7">
        <v>2017</v>
      </c>
      <c r="C7">
        <v>1000</v>
      </c>
    </row>
    <row r="8" spans="2:13" x14ac:dyDescent="0.3">
      <c r="B8">
        <v>2018</v>
      </c>
      <c r="C8">
        <v>1200</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2020-04-26T20:09:23Z</dcterms:modified>
  <cp:category/>
  <cp:contentStatus/>
</cp:coreProperties>
</file>