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filterPrivacy="1" codeName="ThisWorkbook"/>
  <xr:revisionPtr revIDLastSave="0" documentId="8_{B30F8943-E2EA-454C-8513-2EA37E0E46B8}" xr6:coauthVersionLast="45" xr6:coauthVersionMax="45" xr10:uidLastSave="{00000000-0000-0000-0000-000000000000}"/>
  <bookViews>
    <workbookView xWindow="30315" yWindow="1515" windowWidth="24450" windowHeight="13065" tabRatio="927" activeTab="2"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15" l="1"/>
  <c r="E10" i="15"/>
  <c r="F9" i="15"/>
  <c r="E9" i="15"/>
  <c r="F8" i="15"/>
  <c r="E8" i="15"/>
  <c r="F7" i="15"/>
  <c r="E7" i="15"/>
  <c r="F6" i="15"/>
  <c r="E6" i="15"/>
  <c r="F5" i="15"/>
  <c r="E5" i="15"/>
  <c r="F4" i="15"/>
  <c r="E4" i="15"/>
  <c r="D6" i="10"/>
  <c r="D8" i="10" s="1"/>
  <c r="D28" i="10"/>
  <c r="D15" i="11"/>
  <c r="D7" i="11"/>
  <c r="G7" i="11"/>
  <c r="G15" i="1"/>
  <c r="D15" i="1"/>
  <c r="D7" i="1"/>
  <c r="G7" i="1"/>
  <c r="G15" i="16"/>
  <c r="D15" i="16"/>
  <c r="G7" i="16"/>
  <c r="F7" i="19"/>
  <c r="F6" i="19"/>
  <c r="F5" i="19"/>
  <c r="F4" i="19"/>
  <c r="F3" i="19"/>
  <c r="F29" i="13" l="1"/>
  <c r="F28" i="13"/>
  <c r="D12" i="13"/>
  <c r="D7" i="16"/>
  <c r="D36" i="10" l="1"/>
  <c r="G51" i="16"/>
  <c r="G7" i="19"/>
  <c r="F6" i="10"/>
  <c r="J43" i="19"/>
  <c r="F35" i="13"/>
  <c r="G6" i="19"/>
  <c r="G5" i="19"/>
  <c r="G4" i="19"/>
  <c r="G3" i="19"/>
  <c r="F3" i="15"/>
  <c r="E3" i="15"/>
  <c r="D51" i="16"/>
  <c r="G15" i="11"/>
  <c r="D39" i="16"/>
  <c r="D29" i="15"/>
  <c r="D28" i="15"/>
  <c r="D11" i="10"/>
  <c r="E31" i="13"/>
  <c r="C33" i="15" l="1"/>
  <c r="C37" i="15"/>
  <c r="C32" i="15"/>
  <c r="C36" i="15"/>
  <c r="F31" i="13"/>
  <c r="F33" i="13" s="1"/>
  <c r="F37" i="13"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<sst xmlns="http://schemas.openxmlformats.org/spreadsheetml/2006/main" count="312" uniqueCount="210">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</sst>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0.00\ &quot;lei&quot;;[Red]\-#,##0.00\ &quot;lei&quot;"/>
    <numFmt numFmtId="165" formatCode="_-* #,##0\ &quot;lei&quot;_-;\-* #,##0\ &quot;lei&quot;_-;_-* &quot;-&quot;\ &quot;lei&quot;_-;_-@_-"/>
    <numFmt numFmtId="166" formatCode="_-* #,##0.00\ &quot;lei&quot;_-;\-* #,##0.00\ &quot;lei&quot;_-;_-* &quot;-&quot;??\ &quot;lei&quot;_-;_-@_-"/>
    <numFmt numFmtId="167" formatCode="_(* #,##0_);_(* \(#,##0\);_(* &quot;-&quot;_);_(@_)"/>
    <numFmt numFmtId="168" formatCode="_(* #,##0.00_);_(* \(#,##0.00\);_(* &quot;-&quot;??_);_(@_)"/>
    <numFmt numFmtId="169" formatCode="dd\.mm\.yy;@"/>
    <numFmt numFmtId="170" formatCode="dd/mm/yy;@"/>
    <numFmt numFmtId="171" formatCode="h:mm;@"/>
  </numFmts>
  <fonts count="44"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1"/>
      <color rgb="FF000000"/>
      <name val="Calibri"/>
      <family val="2"/>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8" fontId="11" fillId="0" borderId="0" applyFont="0" applyFill="0" applyBorder="0" applyAlignment="0" applyProtection="0"/>
    <xf numFmtId="167" fontId="11" fillId="0" borderId="0" applyFont="0" applyFill="0" applyBorder="0" applyAlignment="0" applyProtection="0"/>
    <xf numFmtId="166" fontId="1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3" applyNumberFormat="0" applyFill="0" applyAlignment="0" applyProtection="0"/>
    <xf numFmtId="0" fontId="31" fillId="0" borderId="14" applyNumberFormat="0" applyFill="0" applyAlignment="0" applyProtection="0"/>
    <xf numFmtId="0" fontId="32" fillId="0" borderId="15"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6" applyNumberFormat="0" applyAlignment="0" applyProtection="0"/>
    <xf numFmtId="0" fontId="37" fillId="11" borderId="17" applyNumberFormat="0" applyAlignment="0" applyProtection="0"/>
    <xf numFmtId="0" fontId="38" fillId="11" borderId="16" applyNumberFormat="0" applyAlignment="0" applyProtection="0"/>
    <xf numFmtId="0" fontId="39" fillId="0" borderId="18" applyNumberFormat="0" applyFill="0" applyAlignment="0" applyProtection="0"/>
    <xf numFmtId="0" fontId="13" fillId="12" borderId="19"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0"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99">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4" borderId="5" xfId="16" applyBorder="1" applyAlignment="1">
      <alignment horizontal="left"/>
    </xf>
    <xf numFmtId="0" fontId="1" fillId="4" borderId="5" xfId="7" applyBorder="1"/>
    <xf numFmtId="0" fontId="23" fillId="5" borderId="6" xfId="12" applyFont="1" applyBorder="1"/>
    <xf numFmtId="0" fontId="23" fillId="4" borderId="5" xfId="11" applyFont="1" applyBorder="1"/>
    <xf numFmtId="0" fontId="23" fillId="4" borderId="7" xfId="11" applyFont="1" applyBorder="1"/>
    <xf numFmtId="0" fontId="1" fillId="5" borderId="9" xfId="12" applyBorder="1"/>
    <xf numFmtId="0" fontId="3" fillId="5" borderId="6" xfId="8" applyFont="1" applyBorder="1" applyAlignment="1">
      <alignment horizontal="right"/>
    </xf>
    <xf numFmtId="0" fontId="3" fillId="4" borderId="5" xfId="7" applyFont="1" applyBorder="1"/>
    <xf numFmtId="0" fontId="3" fillId="4" borderId="5" xfId="7" applyFont="1" applyBorder="1" applyAlignment="1">
      <alignment horizontal="right"/>
    </xf>
    <xf numFmtId="0" fontId="3" fillId="4" borderId="5" xfId="7" applyFont="1" applyBorder="1" applyAlignment="1">
      <alignment horizontal="left"/>
    </xf>
    <xf numFmtId="0" fontId="1" fillId="4" borderId="10" xfId="9" applyBorder="1"/>
    <xf numFmtId="0" fontId="1" fillId="5" borderId="9" xfId="8" applyBorder="1"/>
    <xf numFmtId="0" fontId="2" fillId="4" borderId="5" xfId="7" applyFont="1" applyBorder="1"/>
    <xf numFmtId="0" fontId="1" fillId="4" borderId="1" xfId="7" applyBorder="1"/>
    <xf numFmtId="0" fontId="8" fillId="0" borderId="8"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9" fontId="3" fillId="5" borderId="9" xfId="8" applyNumberFormat="1" applyFont="1" applyBorder="1" applyAlignment="1">
      <alignment horizontal="right"/>
    </xf>
    <xf numFmtId="169" fontId="1" fillId="4" borderId="5" xfId="7" applyNumberFormat="1" applyBorder="1"/>
    <xf numFmtId="0" fontId="6" fillId="0" borderId="0" xfId="0" applyFont="1" applyAlignment="1">
      <alignment wrapText="1"/>
    </xf>
    <xf numFmtId="170" fontId="3" fillId="5" borderId="9" xfId="8" applyNumberFormat="1" applyFont="1" applyBorder="1" applyAlignment="1">
      <alignment horizontal="right"/>
    </xf>
    <xf numFmtId="170" fontId="1" fillId="4" borderId="10" xfId="9" applyNumberFormat="1" applyBorder="1"/>
    <xf numFmtId="171" fontId="3" fillId="5" borderId="9" xfId="8" applyNumberFormat="1" applyFont="1" applyBorder="1" applyAlignment="1">
      <alignment horizontal="right"/>
    </xf>
    <xf numFmtId="171" fontId="1" fillId="5" borderId="9" xfId="8" applyNumberFormat="1" applyBorder="1"/>
    <xf numFmtId="171" fontId="1" fillId="4" borderId="5"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1" fillId="5" borderId="1" xfId="8" applyNumberFormat="1" applyAlignment="1">
      <alignment vertical="center"/>
    </xf>
    <xf numFmtId="0" fontId="42" fillId="0" borderId="0" xfId="0" applyFont="1"/>
    <xf numFmtId="0" fontId="43" fillId="0" borderId="0" xfId="0" applyFont="1"/>
    <xf numFmtId="0" fontId="13" fillId="3" borderId="0" xfId="6" applyFont="1" applyAlignment="1">
      <alignment horizontal="center"/>
    </xf>
    <xf numFmtId="0" fontId="13" fillId="3" borderId="11" xfId="6" applyFont="1" applyBorder="1" applyAlignment="1">
      <alignment horizontal="center"/>
    </xf>
    <xf numFmtId="0" fontId="13" fillId="3" borderId="12" xfId="6" applyFont="1" applyBorder="1" applyAlignment="1">
      <alignment horizontal="center"/>
    </xf>
    <xf numFmtId="0" fontId="13" fillId="3" borderId="12"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xr:uid="{00000000-0005-0000-0000-000019000000}"/>
    <cellStyle name="BordurăPortocalie 2" xfId="13" xr:uid="{00000000-0005-0000-0000-00001A000000}"/>
    <cellStyle name="BordurăPortocalie 3" xfId="18" xr:uid="{00000000-0005-0000-0000-00001B000000}"/>
    <cellStyle name="Calculation" xfId="35" builtinId="22"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e" xfId="39" builtinId="10" customBuiltin="1"/>
    <cellStyle name="Output" xfId="34" builtinId="21" customBuiltin="1"/>
    <cellStyle name="Percent" xfId="24" builtinId="5" customBuiltin="1"/>
    <cellStyle name="Text coloană z A" xfId="5" xr:uid="{00000000-0005-0000-0000-000039000000}"/>
    <cellStyle name="Text de început" xfId="1" xr:uid="{00000000-0005-0000-0000-00003A000000}"/>
    <cellStyle name="Title" xfId="25" builtinId="15" customBuiltin="1"/>
    <cellStyle name="Titlu 1 2" xfId="3" xr:uid="{00000000-0005-0000-0000-00003C000000}"/>
    <cellStyle name="Titlu 2" xfId="27" xr:uid="{00000000-0005-0000-0000-00003D000000}"/>
    <cellStyle name="Titlu 2 2" xfId="4" xr:uid="{00000000-0005-0000-0000-00003E000000}"/>
    <cellStyle name="Titlu 3 2" xfId="6" xr:uid="{00000000-0005-0000-0000-00003F000000}"/>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18" Type="http://schemas.openxmlformats.org/officeDocument/2006/relationships/image" Target="../media/image11.png"/><Relationship Id="rId3" Type="http://schemas.openxmlformats.org/officeDocument/2006/relationships/hyperlink" Target="#'Pornire'!A1"/><Relationship Id="rId7"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10.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12.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6.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6.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5.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4.png"/><Relationship Id="rId9" Type="http://schemas.openxmlformats.org/officeDocument/2006/relationships/image" Target="../media/image13.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8.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3.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7.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21.png"/><Relationship Id="rId2" Type="http://schemas.openxmlformats.org/officeDocument/2006/relationships/image" Target="../media/image13.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9.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47625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133350</xdr:rowOff>
    </xdr:from>
    <xdr:to>
      <xdr:col>1</xdr:col>
      <xdr:colOff>5221294</xdr:colOff>
      <xdr:row>52</xdr:row>
      <xdr:rowOff>28367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291396</xdr:rowOff>
    </xdr:from>
    <xdr:to>
      <xdr:col>1</xdr:col>
      <xdr:colOff>4958126</xdr:colOff>
      <xdr:row>24</xdr:row>
      <xdr:rowOff>291396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139339</xdr:rowOff>
    </xdr:from>
    <xdr:to>
      <xdr:col>1</xdr:col>
      <xdr:colOff>4958126</xdr:colOff>
      <xdr:row>48</xdr:row>
      <xdr:rowOff>139339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2742</xdr:rowOff>
    </xdr:from>
    <xdr:to>
      <xdr:col>1</xdr:col>
      <xdr:colOff>4961299</xdr:colOff>
      <xdr:row>24</xdr:row>
      <xdr:rowOff>275202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380139</xdr:rowOff>
    </xdr:from>
    <xdr:to>
      <xdr:col>1</xdr:col>
      <xdr:colOff>4915399</xdr:colOff>
      <xdr:row>27</xdr:row>
      <xdr:rowOff>200025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232953</xdr:rowOff>
    </xdr:from>
    <xdr:to>
      <xdr:col>1</xdr:col>
      <xdr:colOff>4915399</xdr:colOff>
      <xdr:row>34</xdr:row>
      <xdr:rowOff>15595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157315</xdr:rowOff>
    </xdr:from>
    <xdr:to>
      <xdr:col>1</xdr:col>
      <xdr:colOff>5050606</xdr:colOff>
      <xdr:row>40</xdr:row>
      <xdr:rowOff>28575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52859</xdr:rowOff>
    </xdr:from>
    <xdr:to>
      <xdr:col>1</xdr:col>
      <xdr:colOff>5022031</xdr:colOff>
      <xdr:row>43</xdr:row>
      <xdr:rowOff>4670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179135</xdr:rowOff>
    </xdr:from>
    <xdr:to>
      <xdr:col>1</xdr:col>
      <xdr:colOff>5031556</xdr:colOff>
      <xdr:row>48</xdr:row>
      <xdr:rowOff>81112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82062</xdr:rowOff>
    </xdr:from>
    <xdr:to>
      <xdr:col>1</xdr:col>
      <xdr:colOff>906051</xdr:colOff>
      <xdr:row>51</xdr:row>
      <xdr:rowOff>36511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82062</xdr:rowOff>
    </xdr:from>
    <xdr:to>
      <xdr:col>1</xdr:col>
      <xdr:colOff>4866912</xdr:colOff>
      <xdr:row>51</xdr:row>
      <xdr:rowOff>36511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47624</xdr:rowOff>
    </xdr:from>
    <xdr:to>
      <xdr:col>7</xdr:col>
      <xdr:colOff>554804</xdr:colOff>
      <xdr:row>12</xdr:row>
      <xdr:rowOff>66674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180974</xdr:rowOff>
    </xdr:from>
    <xdr:to>
      <xdr:col>1</xdr:col>
      <xdr:colOff>5218938</xdr:colOff>
      <xdr:row>67</xdr:row>
      <xdr:rowOff>95249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17645</xdr:rowOff>
    </xdr:from>
    <xdr:to>
      <xdr:col>1</xdr:col>
      <xdr:colOff>2477523</xdr:colOff>
      <xdr:row>58</xdr:row>
      <xdr:rowOff>14418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22675</xdr:rowOff>
    </xdr:from>
    <xdr:to>
      <xdr:col>1</xdr:col>
      <xdr:colOff>3276600</xdr:colOff>
      <xdr:row>60</xdr:row>
      <xdr:rowOff>25035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41473</xdr:rowOff>
    </xdr:from>
    <xdr:to>
      <xdr:col>1</xdr:col>
      <xdr:colOff>2412180</xdr:colOff>
      <xdr:row>62</xdr:row>
      <xdr:rowOff>38246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53332</xdr:rowOff>
    </xdr:from>
    <xdr:to>
      <xdr:col>1</xdr:col>
      <xdr:colOff>2669355</xdr:colOff>
      <xdr:row>64</xdr:row>
      <xdr:rowOff>55692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53332</xdr:rowOff>
    </xdr:from>
    <xdr:to>
      <xdr:col>1</xdr:col>
      <xdr:colOff>2943224</xdr:colOff>
      <xdr:row>66</xdr:row>
      <xdr:rowOff>55692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28573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72624</xdr:rowOff>
    </xdr:from>
    <xdr:to>
      <xdr:col>12</xdr:col>
      <xdr:colOff>49980</xdr:colOff>
      <xdr:row>37</xdr:row>
      <xdr:rowOff>104775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endPar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20</xdr:row>
      <xdr:rowOff>183049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188044</xdr:rowOff>
    </xdr:from>
    <xdr:to>
      <xdr:col>1</xdr:col>
      <xdr:colOff>2581275</xdr:colOff>
      <xdr:row>58</xdr:row>
      <xdr:rowOff>166123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workbookViewId="0">
      <selection activeCell="A2" sqref="A2"/>
    </sheetView>
  </sheetViews>
  <sheetFormatPr defaultColWidth="11.140625" defaultRowHeight="20.25" customHeight="1" x14ac:dyDescent="0.25"/>
  <cols>
    <col min="1" max="1" width="129.7109375" style="1" customWidth="1"/>
    <col min="2" max="2" width="3.5703125" style="1" customWidth="1"/>
    <col min="3" max="16384" width="11.140625" style="1"/>
  </cols>
  <sheetData>
    <row r="1" spans="1:1" ht="20.25" customHeight="1" x14ac:dyDescent="1.25">
      <c r="A1" s="36"/>
    </row>
    <row r="2" spans="1:1" ht="102" customHeight="1" x14ac:dyDescent="1.25">
      <c r="A2" s="36" t="s">
        <v>0</v>
      </c>
    </row>
    <row r="3" spans="1:1" ht="45" x14ac:dyDescent="0.35">
      <c r="A3" s="2" t="s">
        <v>193</v>
      </c>
    </row>
    <row r="4" spans="1:1" ht="264" customHeight="1" x14ac:dyDescent="0.25">
      <c r="A4" s="3" t="s">
        <v>1</v>
      </c>
    </row>
    <row r="5" spans="1:1" ht="20.25" customHeight="1" x14ac:dyDescent="0.3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topLeftCell="A31" zoomScaleNormal="100" workbookViewId="0">
      <selection activeCell="I4" sqref="I4"/>
    </sheetView>
  </sheetViews>
  <sheetFormatPr defaultColWidth="9.140625" defaultRowHeight="15" x14ac:dyDescent="0.2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x14ac:dyDescent="0.25">
      <c r="A1" s="17" t="s">
        <v>2</v>
      </c>
      <c r="C1" s="40"/>
      <c r="D1" s="41"/>
      <c r="E1" s="41"/>
      <c r="F1" s="41"/>
    </row>
    <row r="2" spans="1:7" ht="15.75" thickBot="1" x14ac:dyDescent="0.3">
      <c r="A2" s="17" t="s">
        <v>3</v>
      </c>
      <c r="C2" s="42" t="s">
        <v>29</v>
      </c>
      <c r="E2" s="6" t="s">
        <v>30</v>
      </c>
      <c r="F2" s="7" t="s">
        <v>36</v>
      </c>
      <c r="G2" s="7" t="s">
        <v>37</v>
      </c>
    </row>
    <row r="3" spans="1:7" ht="18" thickTop="1" thickBot="1" x14ac:dyDescent="0.35">
      <c r="A3" s="17" t="s">
        <v>4</v>
      </c>
      <c r="C3" s="57">
        <v>1</v>
      </c>
      <c r="E3" s="62" t="s">
        <v>31</v>
      </c>
      <c r="F3" s="93">
        <f>C3+C4</f>
        <v>3</v>
      </c>
      <c r="G3" s="63">
        <f>C3+C4</f>
        <v>3</v>
      </c>
    </row>
    <row r="4" spans="1:7" ht="18" thickTop="1" thickBot="1" x14ac:dyDescent="0.35">
      <c r="A4" s="17" t="s">
        <v>5</v>
      </c>
      <c r="C4" s="57">
        <v>2</v>
      </c>
      <c r="E4" s="62" t="s">
        <v>32</v>
      </c>
      <c r="F4" s="93">
        <f>C3-C4</f>
        <v>-1</v>
      </c>
      <c r="G4" s="63">
        <f>C3-C4</f>
        <v>-1</v>
      </c>
    </row>
    <row r="5" spans="1:7" ht="17.25" thickTop="1" x14ac:dyDescent="0.3">
      <c r="A5" s="17" t="s">
        <v>6</v>
      </c>
      <c r="E5" s="62" t="s">
        <v>33</v>
      </c>
      <c r="F5" s="93">
        <f>C3*C4</f>
        <v>2</v>
      </c>
      <c r="G5" s="63">
        <f>C3*C4</f>
        <v>2</v>
      </c>
    </row>
    <row r="6" spans="1:7" ht="16.5" x14ac:dyDescent="0.3">
      <c r="A6" s="17" t="s">
        <v>7</v>
      </c>
      <c r="E6" s="62" t="s">
        <v>34</v>
      </c>
      <c r="F6" s="93">
        <f>C3/C4</f>
        <v>0.5</v>
      </c>
      <c r="G6" s="63">
        <f>C3/C4</f>
        <v>0.5</v>
      </c>
    </row>
    <row r="7" spans="1:7" ht="15" customHeight="1" x14ac:dyDescent="0.25">
      <c r="A7" s="17" t="s">
        <v>8</v>
      </c>
      <c r="E7" s="62" t="s">
        <v>35</v>
      </c>
      <c r="F7" s="94">
        <f>C3^C4</f>
        <v>1</v>
      </c>
      <c r="G7" s="63">
        <f>C3^C4</f>
        <v>1</v>
      </c>
    </row>
    <row r="8" spans="1:7" x14ac:dyDescent="0.25">
      <c r="A8" s="17" t="s">
        <v>9</v>
      </c>
    </row>
    <row r="9" spans="1:7" x14ac:dyDescent="0.25">
      <c r="A9" s="17" t="s">
        <v>10</v>
      </c>
    </row>
    <row r="10" spans="1:7" x14ac:dyDescent="0.25">
      <c r="A10" s="17" t="s">
        <v>11</v>
      </c>
    </row>
    <row r="11" spans="1:7" x14ac:dyDescent="0.25">
      <c r="A11" s="17" t="s">
        <v>12</v>
      </c>
    </row>
    <row r="12" spans="1:7" x14ac:dyDescent="0.25">
      <c r="A12" s="17" t="s">
        <v>13</v>
      </c>
    </row>
    <row r="13" spans="1:7" ht="15" customHeight="1" x14ac:dyDescent="0.25">
      <c r="A13" s="19" t="s">
        <v>14</v>
      </c>
    </row>
    <row r="14" spans="1:7" x14ac:dyDescent="0.25">
      <c r="A14" s="17" t="s">
        <v>15</v>
      </c>
    </row>
    <row r="15" spans="1:7" x14ac:dyDescent="0.25">
      <c r="A15" s="17" t="s">
        <v>16</v>
      </c>
    </row>
    <row r="16" spans="1:7" x14ac:dyDescent="0.25">
      <c r="A16" s="17" t="s">
        <v>17</v>
      </c>
    </row>
    <row r="17" spans="1:7" x14ac:dyDescent="0.25">
      <c r="A17" s="17" t="s">
        <v>18</v>
      </c>
    </row>
    <row r="18" spans="1:7" x14ac:dyDescent="0.25">
      <c r="A18" s="18" t="s">
        <v>194</v>
      </c>
    </row>
    <row r="19" spans="1:7" x14ac:dyDescent="0.25">
      <c r="A19" s="17" t="s">
        <v>19</v>
      </c>
    </row>
    <row r="20" spans="1:7" x14ac:dyDescent="0.25">
      <c r="A20" s="18" t="s">
        <v>195</v>
      </c>
    </row>
    <row r="21" spans="1:7" ht="15" customHeight="1" x14ac:dyDescent="0.25">
      <c r="A21" s="19" t="s">
        <v>20</v>
      </c>
    </row>
    <row r="22" spans="1:7" x14ac:dyDescent="0.25">
      <c r="A22" s="17" t="s">
        <v>21</v>
      </c>
    </row>
    <row r="23" spans="1:7" x14ac:dyDescent="0.25">
      <c r="A23" s="17" t="s">
        <v>22</v>
      </c>
    </row>
    <row r="24" spans="1:7" x14ac:dyDescent="0.25">
      <c r="A24" s="17" t="s">
        <v>23</v>
      </c>
    </row>
    <row r="25" spans="1:7" ht="33" x14ac:dyDescent="0.25">
      <c r="A25" s="17" t="s">
        <v>24</v>
      </c>
      <c r="C25" s="40"/>
      <c r="D25" s="41"/>
      <c r="E25" s="41"/>
      <c r="F25" s="41"/>
      <c r="G25" s="41"/>
    </row>
    <row r="26" spans="1:7" x14ac:dyDescent="0.25">
      <c r="A26" s="17" t="s">
        <v>25</v>
      </c>
    </row>
    <row r="27" spans="1:7" x14ac:dyDescent="0.25">
      <c r="A27" s="17" t="s">
        <v>26</v>
      </c>
    </row>
    <row r="28" spans="1:7" ht="26.25" x14ac:dyDescent="0.4">
      <c r="A28" s="17" t="s">
        <v>27</v>
      </c>
      <c r="E28" s="33"/>
    </row>
    <row r="29" spans="1:7" x14ac:dyDescent="0.25">
      <c r="A29" s="17" t="s">
        <v>28</v>
      </c>
    </row>
    <row r="40" spans="10:14" x14ac:dyDescent="0.25">
      <c r="J40" s="7" t="s">
        <v>38</v>
      </c>
    </row>
    <row r="41" spans="10:14" x14ac:dyDescent="0.25">
      <c r="J41" s="34">
        <v>4</v>
      </c>
    </row>
    <row r="42" spans="10:14" x14ac:dyDescent="0.25">
      <c r="J42" s="34">
        <v>8</v>
      </c>
    </row>
    <row r="43" spans="10:14" x14ac:dyDescent="0.25">
      <c r="J43" s="32">
        <f>SUM(J41:J42)</f>
        <v>12</v>
      </c>
      <c r="N43"/>
    </row>
    <row r="46" spans="10:14" x14ac:dyDescent="0.25">
      <c r="L46"/>
      <c r="M46"/>
    </row>
    <row r="64" spans="7:7" x14ac:dyDescent="0.25">
      <c r="G64" s="35"/>
    </row>
    <row r="65" spans="7:7" x14ac:dyDescent="0.25">
      <c r="G65" s="35"/>
    </row>
    <row r="66" spans="7:7" x14ac:dyDescent="0.25">
      <c r="G66" s="35"/>
    </row>
    <row r="67" spans="7:7" x14ac:dyDescent="0.25">
      <c r="G67" s="35"/>
    </row>
    <row r="86" ht="17.45" customHeight="1" x14ac:dyDescent="0.25"/>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tabSelected="1" topLeftCell="A21" zoomScaleNormal="100" zoomScalePageLayoutView="125" workbookViewId="0">
      <selection activeCell="K15" sqref="K15"/>
    </sheetView>
  </sheetViews>
  <sheetFormatPr defaultColWidth="8.85546875" defaultRowHeight="15" customHeight="1" x14ac:dyDescent="0.25"/>
  <cols>
    <col min="1" max="1" width="12.7109375" style="80"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x14ac:dyDescent="0.5">
      <c r="A1" s="80" t="s">
        <v>39</v>
      </c>
      <c r="B1" s="43"/>
      <c r="C1" s="44"/>
      <c r="D1" s="45"/>
      <c r="E1" s="45"/>
      <c r="F1" s="45"/>
      <c r="G1" s="45"/>
    </row>
    <row r="2" spans="1:13" ht="15" customHeight="1" x14ac:dyDescent="0.25">
      <c r="A2" s="80" t="s">
        <v>40</v>
      </c>
      <c r="C2" s="47" t="s">
        <v>53</v>
      </c>
      <c r="D2" s="48" t="s">
        <v>69</v>
      </c>
      <c r="F2" s="47" t="s">
        <v>71</v>
      </c>
      <c r="G2" s="48" t="s">
        <v>69</v>
      </c>
    </row>
    <row r="3" spans="1:13" ht="15" customHeight="1" x14ac:dyDescent="0.25">
      <c r="A3" s="79" t="s">
        <v>41</v>
      </c>
      <c r="B3" s="49"/>
      <c r="C3" s="65" t="s">
        <v>54</v>
      </c>
      <c r="D3" s="65">
        <v>50</v>
      </c>
      <c r="F3" s="65" t="s">
        <v>72</v>
      </c>
      <c r="G3" s="65">
        <v>50</v>
      </c>
    </row>
    <row r="4" spans="1:13" ht="15" customHeight="1" x14ac:dyDescent="0.25">
      <c r="A4" s="79" t="s">
        <v>196</v>
      </c>
      <c r="C4" s="65" t="s">
        <v>55</v>
      </c>
      <c r="D4" s="65">
        <v>20</v>
      </c>
      <c r="E4" s="50"/>
      <c r="F4" s="65" t="s">
        <v>73</v>
      </c>
      <c r="G4" s="65">
        <v>30</v>
      </c>
    </row>
    <row r="5" spans="1:13" s="50" customFormat="1" ht="15" customHeight="1" x14ac:dyDescent="0.25">
      <c r="A5" s="80" t="s">
        <v>42</v>
      </c>
      <c r="C5" s="65" t="s">
        <v>56</v>
      </c>
      <c r="D5" s="65">
        <v>60</v>
      </c>
      <c r="F5" s="65" t="s">
        <v>74</v>
      </c>
      <c r="G5" s="65">
        <v>10</v>
      </c>
    </row>
    <row r="6" spans="1:13" s="50" customFormat="1" ht="15" customHeight="1" x14ac:dyDescent="0.25">
      <c r="A6" s="80" t="s">
        <v>10</v>
      </c>
      <c r="B6" s="51"/>
      <c r="C6" s="65" t="s">
        <v>57</v>
      </c>
      <c r="D6" s="66">
        <v>40</v>
      </c>
      <c r="F6" s="65" t="s">
        <v>75</v>
      </c>
      <c r="G6" s="66">
        <v>50</v>
      </c>
    </row>
    <row r="7" spans="1:13" s="50" customFormat="1" ht="15" customHeight="1" x14ac:dyDescent="0.25">
      <c r="A7" s="80" t="s">
        <v>43</v>
      </c>
      <c r="C7" s="76" t="s">
        <v>58</v>
      </c>
      <c r="D7" s="67">
        <f>SUM(D3:D6)</f>
        <v>170</v>
      </c>
      <c r="F7" s="76" t="s">
        <v>58</v>
      </c>
      <c r="G7" s="67">
        <f>SUM(140)</f>
        <v>140</v>
      </c>
      <c r="M7" s="52"/>
    </row>
    <row r="8" spans="1:13" s="50" customFormat="1" ht="15" customHeight="1" x14ac:dyDescent="0.25">
      <c r="A8" s="80" t="s">
        <v>11</v>
      </c>
      <c r="M8" s="52"/>
    </row>
    <row r="9" spans="1:13" s="50" customFormat="1" ht="15" customHeight="1" x14ac:dyDescent="0.25">
      <c r="A9" s="80" t="s">
        <v>44</v>
      </c>
      <c r="C9" s="47" t="s">
        <v>59</v>
      </c>
      <c r="D9" s="48" t="s">
        <v>69</v>
      </c>
      <c r="F9" s="47" t="s">
        <v>59</v>
      </c>
      <c r="G9" s="48" t="s">
        <v>69</v>
      </c>
      <c r="M9" s="52"/>
    </row>
    <row r="10" spans="1:13" s="50" customFormat="1" ht="15" customHeight="1" x14ac:dyDescent="0.25">
      <c r="A10" s="83" t="s">
        <v>197</v>
      </c>
      <c r="C10" s="65" t="s">
        <v>60</v>
      </c>
      <c r="D10" s="65">
        <v>50</v>
      </c>
      <c r="F10" s="65" t="s">
        <v>60</v>
      </c>
      <c r="G10" s="65">
        <v>50</v>
      </c>
      <c r="M10" s="52"/>
    </row>
    <row r="11" spans="1:13" s="50" customFormat="1" ht="15" customHeight="1" x14ac:dyDescent="0.25">
      <c r="A11" s="79" t="s">
        <v>45</v>
      </c>
      <c r="C11" s="65" t="s">
        <v>61</v>
      </c>
      <c r="D11" s="65">
        <v>100</v>
      </c>
      <c r="F11" s="65" t="s">
        <v>61</v>
      </c>
      <c r="G11" s="65">
        <v>100</v>
      </c>
      <c r="M11" s="52"/>
    </row>
    <row r="12" spans="1:13" s="50" customFormat="1" ht="15" customHeight="1" x14ac:dyDescent="0.25">
      <c r="A12" s="80" t="s">
        <v>46</v>
      </c>
      <c r="C12" s="65" t="s">
        <v>62</v>
      </c>
      <c r="D12" s="65">
        <v>40</v>
      </c>
      <c r="F12" s="65" t="s">
        <v>62</v>
      </c>
      <c r="G12" s="65">
        <v>40</v>
      </c>
      <c r="M12" s="52"/>
    </row>
    <row r="13" spans="1:13" s="50" customFormat="1" ht="15" customHeight="1" x14ac:dyDescent="0.25">
      <c r="A13" s="80" t="s">
        <v>47</v>
      </c>
      <c r="C13" s="65" t="s">
        <v>63</v>
      </c>
      <c r="D13" s="65">
        <v>50</v>
      </c>
      <c r="F13" s="65" t="s">
        <v>63</v>
      </c>
      <c r="G13" s="65">
        <v>50</v>
      </c>
      <c r="M13" s="52"/>
    </row>
    <row r="14" spans="1:13" s="50" customFormat="1" ht="15" customHeight="1" thickBot="1" x14ac:dyDescent="0.3">
      <c r="A14" s="78" t="s">
        <v>48</v>
      </c>
      <c r="C14" s="65" t="s">
        <v>64</v>
      </c>
      <c r="D14" s="65">
        <v>20</v>
      </c>
      <c r="F14" s="65" t="s">
        <v>64</v>
      </c>
      <c r="G14" s="65">
        <v>20</v>
      </c>
      <c r="M14" s="52"/>
    </row>
    <row r="15" spans="1:13" s="50" customFormat="1" ht="15" customHeight="1" thickTop="1" thickBot="1" x14ac:dyDescent="0.3">
      <c r="A15" s="80" t="s">
        <v>23</v>
      </c>
      <c r="C15" s="76" t="s">
        <v>58</v>
      </c>
      <c r="D15" s="64">
        <f>SUM(260)</f>
        <v>260</v>
      </c>
      <c r="F15" s="76" t="s">
        <v>76</v>
      </c>
      <c r="G15" s="53">
        <f>SUM(260)</f>
        <v>260</v>
      </c>
      <c r="M15" s="52"/>
    </row>
    <row r="16" spans="1:13" s="50" customFormat="1" ht="15" customHeight="1" thickTop="1" x14ac:dyDescent="0.25">
      <c r="A16" s="80" t="s">
        <v>49</v>
      </c>
      <c r="M16" s="52"/>
    </row>
    <row r="17" spans="1:13" s="50" customFormat="1" ht="15" customHeight="1" x14ac:dyDescent="0.25">
      <c r="A17" s="80" t="s">
        <v>50</v>
      </c>
      <c r="M17" s="52"/>
    </row>
    <row r="18" spans="1:13" s="50" customFormat="1" ht="15" customHeight="1" x14ac:dyDescent="0.25">
      <c r="A18" s="80" t="s">
        <v>51</v>
      </c>
      <c r="M18" s="52"/>
    </row>
    <row r="19" spans="1:13" s="50" customFormat="1" ht="15" customHeight="1" x14ac:dyDescent="0.25">
      <c r="A19" s="80" t="s">
        <v>28</v>
      </c>
      <c r="C19" s="52"/>
      <c r="M19" s="52"/>
    </row>
    <row r="20" spans="1:13" s="50" customFormat="1" ht="15" customHeight="1" x14ac:dyDescent="0.25">
      <c r="A20" s="80" t="s">
        <v>52</v>
      </c>
      <c r="M20" s="52"/>
    </row>
    <row r="21" spans="1:13" s="50" customFormat="1" ht="15" customHeight="1" x14ac:dyDescent="0.25">
      <c r="A21" s="80" t="s">
        <v>11</v>
      </c>
      <c r="M21" s="52"/>
    </row>
    <row r="22" spans="1:13" s="50" customFormat="1" ht="15" customHeight="1" x14ac:dyDescent="0.25">
      <c r="A22" s="80"/>
      <c r="M22" s="52"/>
    </row>
    <row r="23" spans="1:13" s="50" customFormat="1" ht="15" customHeight="1" x14ac:dyDescent="0.25">
      <c r="A23" s="80"/>
    </row>
    <row r="26" spans="1:13" ht="15" customHeight="1" x14ac:dyDescent="0.25">
      <c r="H26" s="52"/>
    </row>
    <row r="34" spans="3:7" ht="15" customHeight="1" x14ac:dyDescent="0.25">
      <c r="C34" s="47" t="s">
        <v>53</v>
      </c>
      <c r="D34" s="48" t="s">
        <v>69</v>
      </c>
    </row>
    <row r="35" spans="3:7" ht="15" customHeight="1" x14ac:dyDescent="0.25">
      <c r="C35" s="65" t="s">
        <v>54</v>
      </c>
      <c r="D35" s="65">
        <v>50</v>
      </c>
      <c r="E35" s="50"/>
    </row>
    <row r="36" spans="3:7" ht="15" customHeight="1" x14ac:dyDescent="0.25">
      <c r="C36" s="65" t="s">
        <v>55</v>
      </c>
      <c r="D36" s="65">
        <v>20</v>
      </c>
      <c r="E36" s="50"/>
    </row>
    <row r="37" spans="3:7" ht="15" customHeight="1" x14ac:dyDescent="0.25">
      <c r="C37" s="65" t="s">
        <v>56</v>
      </c>
      <c r="D37" s="65">
        <v>60</v>
      </c>
      <c r="E37" s="50"/>
    </row>
    <row r="38" spans="3:7" ht="15" customHeight="1" x14ac:dyDescent="0.25">
      <c r="C38" s="65" t="s">
        <v>57</v>
      </c>
      <c r="D38" s="65">
        <v>40</v>
      </c>
      <c r="E38" s="50"/>
    </row>
    <row r="39" spans="3:7" ht="15" customHeight="1" x14ac:dyDescent="0.25">
      <c r="C39" s="76" t="s">
        <v>58</v>
      </c>
      <c r="D39" s="64">
        <f>SUM(D35:D38)</f>
        <v>170</v>
      </c>
      <c r="E39" s="50"/>
      <c r="F39" s="50"/>
      <c r="G39" s="50"/>
    </row>
    <row r="44" spans="3:7" ht="15" customHeight="1" x14ac:dyDescent="0.25">
      <c r="C44" s="47" t="s">
        <v>59</v>
      </c>
      <c r="D44" s="48" t="s">
        <v>69</v>
      </c>
      <c r="E44" s="50"/>
    </row>
    <row r="45" spans="3:7" ht="15" customHeight="1" x14ac:dyDescent="0.25">
      <c r="C45" s="65" t="s">
        <v>65</v>
      </c>
      <c r="D45" s="65">
        <v>20</v>
      </c>
      <c r="E45" s="50"/>
    </row>
    <row r="46" spans="3:7" ht="15" customHeight="1" x14ac:dyDescent="0.25">
      <c r="C46" s="65" t="s">
        <v>66</v>
      </c>
      <c r="D46" s="65">
        <v>10</v>
      </c>
      <c r="E46" s="50"/>
    </row>
    <row r="47" spans="3:7" ht="15" customHeight="1" x14ac:dyDescent="0.25">
      <c r="C47" s="65" t="s">
        <v>67</v>
      </c>
      <c r="D47" s="65">
        <v>10</v>
      </c>
      <c r="E47" s="50"/>
    </row>
    <row r="48" spans="3:7" ht="15" customHeight="1" x14ac:dyDescent="0.25">
      <c r="C48" s="65" t="s">
        <v>68</v>
      </c>
      <c r="D48" s="65">
        <v>40</v>
      </c>
      <c r="E48" s="50"/>
    </row>
    <row r="50" spans="4:7" ht="15" customHeight="1" x14ac:dyDescent="0.25">
      <c r="D50" s="48" t="s">
        <v>70</v>
      </c>
      <c r="F50" s="48" t="s">
        <v>77</v>
      </c>
      <c r="G50" s="48" t="s">
        <v>78</v>
      </c>
    </row>
    <row r="51" spans="4:7" ht="15" customHeight="1" x14ac:dyDescent="0.25">
      <c r="D51" s="54">
        <f>SUM(D45:D48,100)</f>
        <v>180</v>
      </c>
      <c r="F51" s="77">
        <v>100</v>
      </c>
      <c r="G51" s="77">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workbookViewId="0">
      <selection activeCell="L11" sqref="L11"/>
    </sheetView>
  </sheetViews>
  <sheetFormatPr defaultColWidth="8.85546875" defaultRowHeight="15" x14ac:dyDescent="0.2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x14ac:dyDescent="0.25">
      <c r="A1" s="17" t="s">
        <v>79</v>
      </c>
      <c r="B1" s="25"/>
      <c r="C1" s="44"/>
      <c r="D1" s="55"/>
      <c r="E1" s="55"/>
      <c r="F1" s="55"/>
      <c r="G1" s="55"/>
      <c r="H1" s="25"/>
      <c r="I1" s="25"/>
      <c r="J1" s="25"/>
    </row>
    <row r="2" spans="1:10" ht="15" customHeight="1" x14ac:dyDescent="0.25">
      <c r="A2" s="17" t="s">
        <v>80</v>
      </c>
      <c r="B2" s="25"/>
      <c r="C2" s="6" t="s">
        <v>53</v>
      </c>
      <c r="D2" s="7" t="s">
        <v>69</v>
      </c>
      <c r="E2" s="27"/>
      <c r="F2" s="10" t="s">
        <v>71</v>
      </c>
      <c r="G2" s="7" t="s">
        <v>69</v>
      </c>
      <c r="H2" s="25"/>
      <c r="I2" s="25"/>
      <c r="J2" s="5"/>
    </row>
    <row r="3" spans="1:10" ht="15" customHeight="1" x14ac:dyDescent="0.25">
      <c r="A3" s="17" t="s">
        <v>81</v>
      </c>
      <c r="B3" s="25"/>
      <c r="C3" s="71" t="s">
        <v>54</v>
      </c>
      <c r="D3" s="70">
        <v>50</v>
      </c>
      <c r="E3" s="27"/>
      <c r="F3" s="71" t="s">
        <v>72</v>
      </c>
      <c r="G3" s="70">
        <v>50</v>
      </c>
      <c r="H3" s="25"/>
      <c r="I3" s="25"/>
      <c r="J3" s="5"/>
    </row>
    <row r="4" spans="1:10" ht="15" customHeight="1" x14ac:dyDescent="0.25">
      <c r="A4" s="17" t="s">
        <v>82</v>
      </c>
      <c r="B4" s="25"/>
      <c r="C4" s="71" t="s">
        <v>55</v>
      </c>
      <c r="D4" s="70">
        <v>20</v>
      </c>
      <c r="E4" s="27"/>
      <c r="F4" s="71" t="s">
        <v>73</v>
      </c>
      <c r="G4" s="70">
        <v>30</v>
      </c>
      <c r="H4" s="25"/>
      <c r="I4" s="25"/>
      <c r="J4" s="5"/>
    </row>
    <row r="5" spans="1:10" s="4" customFormat="1" ht="15" customHeight="1" x14ac:dyDescent="0.25">
      <c r="A5" s="17" t="s">
        <v>83</v>
      </c>
      <c r="B5" s="26"/>
      <c r="C5" s="71" t="s">
        <v>56</v>
      </c>
      <c r="D5" s="70">
        <v>60</v>
      </c>
      <c r="E5" s="27"/>
      <c r="F5" s="71" t="s">
        <v>74</v>
      </c>
      <c r="G5" s="70">
        <v>10</v>
      </c>
      <c r="H5" s="26"/>
      <c r="I5" s="26"/>
      <c r="J5" s="5"/>
    </row>
    <row r="6" spans="1:10" s="4" customFormat="1" ht="15" customHeight="1" x14ac:dyDescent="0.25">
      <c r="A6" s="17" t="s">
        <v>84</v>
      </c>
      <c r="B6" s="26"/>
      <c r="C6" s="71" t="s">
        <v>57</v>
      </c>
      <c r="D6" s="70">
        <v>40</v>
      </c>
      <c r="E6" s="27"/>
      <c r="F6" s="71" t="s">
        <v>75</v>
      </c>
      <c r="G6" s="70">
        <v>50</v>
      </c>
      <c r="H6" s="26"/>
      <c r="I6" s="26"/>
      <c r="J6" s="5"/>
    </row>
    <row r="7" spans="1:10" s="4" customFormat="1" ht="15" customHeight="1" x14ac:dyDescent="0.3">
      <c r="A7" s="17" t="s">
        <v>85</v>
      </c>
      <c r="B7" s="26"/>
      <c r="C7" s="9" t="s">
        <v>93</v>
      </c>
      <c r="D7" s="68">
        <f>AVERAGE(D3:D6)</f>
        <v>42.5</v>
      </c>
      <c r="E7" s="27"/>
      <c r="F7" s="9" t="s">
        <v>93</v>
      </c>
      <c r="G7" s="93">
        <f>AVERAGE(G3:G6)</f>
        <v>35</v>
      </c>
      <c r="H7" s="26"/>
      <c r="I7" s="26"/>
      <c r="J7" s="5"/>
    </row>
    <row r="8" spans="1:10" s="4" customFormat="1" ht="15" customHeight="1" x14ac:dyDescent="0.25">
      <c r="A8" s="17" t="s">
        <v>86</v>
      </c>
      <c r="B8" s="26"/>
      <c r="C8" s="26"/>
      <c r="D8" s="27"/>
      <c r="E8" s="27"/>
      <c r="F8" s="26"/>
      <c r="G8" s="27"/>
      <c r="H8" s="26"/>
      <c r="I8" s="26"/>
      <c r="J8" s="5"/>
    </row>
    <row r="9" spans="1:10" s="4" customFormat="1" ht="15" customHeight="1" x14ac:dyDescent="0.25">
      <c r="A9" s="17" t="s">
        <v>87</v>
      </c>
      <c r="B9" s="26"/>
      <c r="C9" s="6" t="s">
        <v>59</v>
      </c>
      <c r="D9" s="7" t="s">
        <v>69</v>
      </c>
      <c r="E9" s="27"/>
      <c r="F9" s="10" t="s">
        <v>59</v>
      </c>
      <c r="G9" s="7" t="s">
        <v>69</v>
      </c>
      <c r="H9" s="26"/>
      <c r="I9" s="26"/>
      <c r="J9" s="5"/>
    </row>
    <row r="10" spans="1:10" s="4" customFormat="1" ht="15" customHeight="1" x14ac:dyDescent="0.25">
      <c r="A10" s="17" t="s">
        <v>88</v>
      </c>
      <c r="B10" s="26"/>
      <c r="C10" s="71" t="s">
        <v>60</v>
      </c>
      <c r="D10" s="70">
        <v>50</v>
      </c>
      <c r="E10" s="27"/>
      <c r="F10" s="71" t="s">
        <v>60</v>
      </c>
      <c r="G10" s="70">
        <v>50</v>
      </c>
      <c r="H10" s="26"/>
      <c r="I10" s="26"/>
      <c r="J10" s="5"/>
    </row>
    <row r="11" spans="1:10" s="4" customFormat="1" ht="15" customHeight="1" x14ac:dyDescent="0.25">
      <c r="A11" s="17" t="s">
        <v>89</v>
      </c>
      <c r="B11" s="26"/>
      <c r="C11" s="71" t="s">
        <v>61</v>
      </c>
      <c r="D11" s="70">
        <v>100</v>
      </c>
      <c r="E11" s="27"/>
      <c r="F11" s="71" t="s">
        <v>61</v>
      </c>
      <c r="G11" s="70">
        <v>100</v>
      </c>
      <c r="H11" s="26"/>
      <c r="I11" s="26"/>
      <c r="J11" s="5"/>
    </row>
    <row r="12" spans="1:10" s="4" customFormat="1" ht="15" customHeight="1" x14ac:dyDescent="0.25">
      <c r="A12" s="17" t="s">
        <v>90</v>
      </c>
      <c r="B12" s="26"/>
      <c r="C12" s="71" t="s">
        <v>62</v>
      </c>
      <c r="D12" s="70">
        <v>40</v>
      </c>
      <c r="E12" s="27"/>
      <c r="F12" s="71" t="s">
        <v>62</v>
      </c>
      <c r="G12" s="70">
        <v>40</v>
      </c>
      <c r="H12" s="26"/>
      <c r="I12" s="26"/>
      <c r="J12" s="5"/>
    </row>
    <row r="13" spans="1:10" s="4" customFormat="1" ht="15" customHeight="1" x14ac:dyDescent="0.25">
      <c r="A13" s="17" t="s">
        <v>91</v>
      </c>
      <c r="B13" s="26"/>
      <c r="C13" s="71" t="s">
        <v>63</v>
      </c>
      <c r="D13" s="70">
        <v>50</v>
      </c>
      <c r="E13" s="27"/>
      <c r="F13" s="71" t="s">
        <v>63</v>
      </c>
      <c r="G13" s="70">
        <v>50</v>
      </c>
      <c r="H13" s="26"/>
      <c r="I13" s="26"/>
      <c r="J13" s="5"/>
    </row>
    <row r="14" spans="1:10" s="4" customFormat="1" ht="15" customHeight="1" thickBot="1" x14ac:dyDescent="0.3">
      <c r="A14" s="17" t="s">
        <v>92</v>
      </c>
      <c r="B14" s="26"/>
      <c r="C14" s="71" t="s">
        <v>64</v>
      </c>
      <c r="D14" s="70">
        <v>20</v>
      </c>
      <c r="E14" s="27"/>
      <c r="F14" s="71" t="s">
        <v>64</v>
      </c>
      <c r="G14" s="70">
        <v>20</v>
      </c>
      <c r="H14" s="26"/>
      <c r="I14" s="26"/>
      <c r="J14" s="26"/>
    </row>
    <row r="15" spans="1:10" s="4" customFormat="1" ht="15" customHeight="1" thickTop="1" thickBot="1" x14ac:dyDescent="0.3">
      <c r="A15" s="17"/>
      <c r="B15" s="26"/>
      <c r="C15" s="9" t="s">
        <v>93</v>
      </c>
      <c r="D15" s="68">
        <f>AVERAGE(D8:D14)</f>
        <v>52</v>
      </c>
      <c r="E15" s="27"/>
      <c r="F15" s="26"/>
      <c r="G15" s="57">
        <f>AVERAGE(G8:G14)</f>
        <v>52</v>
      </c>
      <c r="H15" s="26"/>
      <c r="I15" s="26"/>
      <c r="J15" s="26"/>
    </row>
    <row r="16" spans="1:10" s="4" customFormat="1" ht="15" customHeight="1" thickTop="1" x14ac:dyDescent="0.25">
      <c r="A16" s="17"/>
      <c r="B16" s="26"/>
      <c r="C16" s="26"/>
      <c r="D16" s="26"/>
      <c r="E16" s="26"/>
      <c r="F16" s="26"/>
      <c r="G16" s="26"/>
      <c r="H16" s="26"/>
      <c r="I16" s="26"/>
      <c r="J16" s="26"/>
    </row>
    <row r="17" spans="1:3" s="4" customFormat="1" ht="15" customHeight="1" x14ac:dyDescent="0.25">
      <c r="A17" s="17"/>
      <c r="B17" s="26"/>
      <c r="C17" s="8"/>
    </row>
    <row r="18" spans="1:3" s="4" customFormat="1" ht="15" customHeight="1" x14ac:dyDescent="0.25">
      <c r="A18" s="17"/>
      <c r="B18" s="26"/>
      <c r="C18" s="8"/>
    </row>
    <row r="19" spans="1:3" s="4" customFormat="1" ht="15" customHeight="1" x14ac:dyDescent="0.25">
      <c r="A19" s="17"/>
      <c r="B19" s="26"/>
      <c r="C19" s="8"/>
    </row>
    <row r="20" spans="1:3" s="4" customFormat="1" ht="15" customHeight="1" x14ac:dyDescent="0.25">
      <c r="A20" s="17"/>
      <c r="B20" s="26"/>
      <c r="C20" s="8"/>
    </row>
    <row r="21" spans="1:3" s="4" customFormat="1" ht="15" customHeight="1" x14ac:dyDescent="0.25">
      <c r="A21" s="17"/>
      <c r="B21" s="26"/>
      <c r="C21" s="8"/>
    </row>
    <row r="22" spans="1:3" s="4" customFormat="1" ht="15" customHeight="1" x14ac:dyDescent="0.25">
      <c r="A22" s="17"/>
      <c r="B22" s="26"/>
      <c r="C22" s="8"/>
    </row>
    <row r="23" spans="1:3" s="4" customFormat="1" ht="15" customHeight="1" x14ac:dyDescent="0.25">
      <c r="A23" s="17"/>
      <c r="B23" s="26"/>
      <c r="C23" s="8"/>
    </row>
    <row r="24" spans="1:3" s="4" customFormat="1" ht="15" customHeight="1" x14ac:dyDescent="0.25">
      <c r="A24" s="17"/>
      <c r="B24" s="26"/>
      <c r="C24" s="8"/>
    </row>
    <row r="25" spans="1:3" s="4" customFormat="1" ht="15" customHeight="1" x14ac:dyDescent="0.25">
      <c r="A25" s="17"/>
      <c r="B25" s="26"/>
      <c r="C25" s="8"/>
    </row>
    <row r="26" spans="1:3" s="4" customFormat="1" ht="15" customHeight="1" x14ac:dyDescent="0.25">
      <c r="A26" s="17"/>
      <c r="B26" s="26"/>
      <c r="C26" s="8"/>
    </row>
    <row r="27" spans="1:3" x14ac:dyDescent="0.25">
      <c r="B27" s="25"/>
    </row>
    <row r="28" spans="1:3" x14ac:dyDescent="0.25">
      <c r="B28" s="25"/>
    </row>
    <row r="29" spans="1:3" ht="15" customHeight="1" x14ac:dyDescent="0.25">
      <c r="B29" s="25"/>
    </row>
    <row r="30" spans="1:3" ht="15" customHeight="1" x14ac:dyDescent="0.25">
      <c r="B30" s="25"/>
    </row>
    <row r="31" spans="1:3" ht="15" customHeight="1" x14ac:dyDescent="0.25">
      <c r="B31" s="25"/>
    </row>
    <row r="32" spans="1:3" ht="15" customHeight="1" x14ac:dyDescent="0.25">
      <c r="B32" s="25"/>
    </row>
    <row r="33" spans="2:9" ht="15" customHeight="1" x14ac:dyDescent="0.25">
      <c r="B33" s="25"/>
      <c r="D33" s="25"/>
      <c r="E33" s="25"/>
      <c r="F33" s="26"/>
      <c r="G33" s="25"/>
      <c r="H33" s="25"/>
      <c r="I33" s="25"/>
    </row>
    <row r="34" spans="2:9" ht="15" customHeight="1" x14ac:dyDescent="0.25">
      <c r="B34" s="25"/>
      <c r="D34" s="25"/>
      <c r="E34" s="25"/>
      <c r="F34" s="26"/>
      <c r="G34" s="25"/>
      <c r="H34" s="25"/>
      <c r="I34" s="25"/>
    </row>
    <row r="35" spans="2:9" ht="15" customHeight="1" x14ac:dyDescent="0.25">
      <c r="B35" s="25"/>
      <c r="D35" s="25"/>
      <c r="E35" s="25"/>
      <c r="F35" s="26"/>
      <c r="G35" s="25"/>
      <c r="H35" s="25"/>
      <c r="I35" s="25"/>
    </row>
    <row r="36" spans="2:9" x14ac:dyDescent="0.25">
      <c r="B36" s="25"/>
      <c r="D36" s="25"/>
      <c r="E36" s="25"/>
      <c r="F36" s="26"/>
      <c r="G36" s="25"/>
      <c r="H36" s="25"/>
      <c r="I36" s="25"/>
    </row>
    <row r="41" spans="2:9" ht="15" customHeight="1" x14ac:dyDescent="0.25">
      <c r="B41" s="25"/>
      <c r="D41" s="25"/>
      <c r="E41" s="25"/>
      <c r="F41" s="26"/>
      <c r="G41" s="25"/>
      <c r="H41" s="25"/>
      <c r="I41" s="25"/>
    </row>
    <row r="42" spans="2:9" ht="15" customHeight="1" x14ac:dyDescent="0.25">
      <c r="B42" s="25"/>
      <c r="D42" s="25"/>
      <c r="E42" s="25"/>
      <c r="F42" s="26"/>
      <c r="G42" s="25"/>
      <c r="H42" s="25"/>
      <c r="I42" s="25"/>
    </row>
    <row r="43" spans="2:9" ht="15" customHeight="1" x14ac:dyDescent="0.25">
      <c r="B43" s="25"/>
      <c r="D43" s="25"/>
      <c r="E43" s="25"/>
      <c r="F43" s="26"/>
      <c r="G43" s="25"/>
      <c r="H43" s="25"/>
      <c r="I43" s="25"/>
    </row>
    <row r="44" spans="2:9" ht="15" customHeight="1" x14ac:dyDescent="0.25">
      <c r="B44" s="25"/>
      <c r="D44" s="25"/>
      <c r="E44" s="25"/>
      <c r="F44" s="26"/>
      <c r="G44" s="25"/>
      <c r="H44" s="25"/>
      <c r="I44" s="25"/>
    </row>
    <row r="45" spans="2:9" ht="15" customHeight="1" x14ac:dyDescent="0.25">
      <c r="B45" s="25"/>
      <c r="D45" s="25"/>
      <c r="E45" s="25"/>
      <c r="F45" s="26"/>
      <c r="G45" s="25"/>
      <c r="H45" s="25"/>
      <c r="I45" s="25"/>
    </row>
    <row r="46" spans="2:9" ht="15" customHeight="1" x14ac:dyDescent="0.25">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workbookViewId="0">
      <selection activeCell="D15" sqref="D15"/>
    </sheetView>
  </sheetViews>
  <sheetFormatPr defaultColWidth="8.85546875" defaultRowHeight="15" x14ac:dyDescent="0.2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x14ac:dyDescent="0.25">
      <c r="A1" s="14" t="s">
        <v>94</v>
      </c>
      <c r="B1" s="25"/>
      <c r="C1" s="44"/>
      <c r="D1" s="55"/>
      <c r="E1" s="55"/>
      <c r="F1" s="55"/>
      <c r="G1" s="55"/>
      <c r="H1" s="25"/>
    </row>
    <row r="2" spans="1:8" ht="15" customHeight="1" x14ac:dyDescent="0.25">
      <c r="A2" s="12" t="s">
        <v>95</v>
      </c>
      <c r="B2" s="25"/>
      <c r="C2" s="6" t="s">
        <v>53</v>
      </c>
      <c r="D2" s="7" t="s">
        <v>69</v>
      </c>
      <c r="E2" s="27"/>
      <c r="F2" s="10" t="s">
        <v>71</v>
      </c>
      <c r="G2" s="7" t="s">
        <v>69</v>
      </c>
      <c r="H2" s="5"/>
    </row>
    <row r="3" spans="1:8" ht="15" customHeight="1" x14ac:dyDescent="0.25">
      <c r="A3" s="12" t="s">
        <v>96</v>
      </c>
      <c r="B3" s="25"/>
      <c r="C3" s="69" t="s">
        <v>54</v>
      </c>
      <c r="D3" s="70">
        <v>50</v>
      </c>
      <c r="E3" s="27"/>
      <c r="F3" s="71" t="s">
        <v>72</v>
      </c>
      <c r="G3" s="70">
        <v>50</v>
      </c>
      <c r="H3" s="5"/>
    </row>
    <row r="4" spans="1:8" ht="15" customHeight="1" x14ac:dyDescent="0.25">
      <c r="A4" s="58" t="s">
        <v>97</v>
      </c>
      <c r="B4" s="25"/>
      <c r="C4" s="69" t="s">
        <v>55</v>
      </c>
      <c r="D4" s="70">
        <v>20</v>
      </c>
      <c r="E4" s="27"/>
      <c r="F4" s="71" t="s">
        <v>73</v>
      </c>
      <c r="G4" s="70">
        <v>30</v>
      </c>
      <c r="H4" s="5"/>
    </row>
    <row r="5" spans="1:8" s="4" customFormat="1" ht="15" customHeight="1" x14ac:dyDescent="0.25">
      <c r="A5" s="58" t="s">
        <v>198</v>
      </c>
      <c r="B5" s="26"/>
      <c r="C5" s="69" t="s">
        <v>56</v>
      </c>
      <c r="D5" s="70">
        <v>60</v>
      </c>
      <c r="E5" s="27"/>
      <c r="F5" s="71" t="s">
        <v>74</v>
      </c>
      <c r="G5" s="70">
        <v>10</v>
      </c>
      <c r="H5" s="5"/>
    </row>
    <row r="6" spans="1:8" s="4" customFormat="1" ht="15" customHeight="1" x14ac:dyDescent="0.25">
      <c r="A6" s="58" t="s">
        <v>98</v>
      </c>
      <c r="B6" s="26"/>
      <c r="C6" s="69" t="s">
        <v>57</v>
      </c>
      <c r="D6" s="70">
        <v>40</v>
      </c>
      <c r="E6" s="27"/>
      <c r="F6" s="71" t="s">
        <v>75</v>
      </c>
      <c r="G6" s="70">
        <v>50</v>
      </c>
      <c r="H6" s="5"/>
    </row>
    <row r="7" spans="1:8" s="4" customFormat="1" ht="15" customHeight="1" x14ac:dyDescent="0.3">
      <c r="A7" s="59" t="s">
        <v>99</v>
      </c>
      <c r="B7" s="26"/>
      <c r="C7" s="9" t="s">
        <v>102</v>
      </c>
      <c r="D7" s="68">
        <f>MAX(D3:D6)</f>
        <v>60</v>
      </c>
      <c r="E7" s="27"/>
      <c r="F7" s="9" t="s">
        <v>104</v>
      </c>
      <c r="G7" s="93">
        <f>MAX(G3:G6)</f>
        <v>50</v>
      </c>
      <c r="H7" s="5"/>
    </row>
    <row r="8" spans="1:8" s="4" customFormat="1" ht="15" customHeight="1" x14ac:dyDescent="0.25">
      <c r="A8" s="13" t="s">
        <v>100</v>
      </c>
      <c r="B8" s="26"/>
      <c r="C8" s="26"/>
      <c r="D8" s="27"/>
      <c r="E8" s="27"/>
      <c r="F8" s="26"/>
      <c r="G8" s="27"/>
      <c r="H8" s="5"/>
    </row>
    <row r="9" spans="1:8" s="4" customFormat="1" ht="15" customHeight="1" x14ac:dyDescent="0.25">
      <c r="A9" s="13" t="s">
        <v>101</v>
      </c>
      <c r="B9" s="26"/>
      <c r="C9" s="6" t="s">
        <v>59</v>
      </c>
      <c r="D9" s="7" t="s">
        <v>69</v>
      </c>
      <c r="E9" s="27"/>
      <c r="F9" s="10" t="s">
        <v>59</v>
      </c>
      <c r="G9" s="7" t="s">
        <v>69</v>
      </c>
      <c r="H9" s="5"/>
    </row>
    <row r="10" spans="1:8" s="4" customFormat="1" ht="15" customHeight="1" x14ac:dyDescent="0.25">
      <c r="A10" s="12" t="s">
        <v>28</v>
      </c>
      <c r="B10" s="26"/>
      <c r="C10" s="69" t="s">
        <v>60</v>
      </c>
      <c r="D10" s="70">
        <v>50</v>
      </c>
      <c r="E10" s="27"/>
      <c r="F10" s="71" t="s">
        <v>60</v>
      </c>
      <c r="G10" s="70">
        <v>50</v>
      </c>
      <c r="H10" s="5"/>
    </row>
    <row r="11" spans="1:8" s="4" customFormat="1" ht="15" customHeight="1" x14ac:dyDescent="0.25">
      <c r="A11" s="59" t="s">
        <v>199</v>
      </c>
      <c r="B11" s="26"/>
      <c r="C11" s="69" t="s">
        <v>61</v>
      </c>
      <c r="D11" s="70">
        <v>100</v>
      </c>
      <c r="E11" s="27"/>
      <c r="F11" s="71" t="s">
        <v>61</v>
      </c>
      <c r="G11" s="70">
        <v>100</v>
      </c>
      <c r="H11" s="5"/>
    </row>
    <row r="12" spans="1:8" s="4" customFormat="1" ht="15" customHeight="1" x14ac:dyDescent="0.25">
      <c r="A12" s="13"/>
      <c r="B12" s="26"/>
      <c r="C12" s="69" t="s">
        <v>62</v>
      </c>
      <c r="D12" s="70">
        <v>40</v>
      </c>
      <c r="E12" s="27"/>
      <c r="F12" s="71" t="s">
        <v>62</v>
      </c>
      <c r="G12" s="70">
        <v>40</v>
      </c>
      <c r="H12" s="5"/>
    </row>
    <row r="13" spans="1:8" s="4" customFormat="1" ht="15" customHeight="1" x14ac:dyDescent="0.25">
      <c r="A13" s="13"/>
      <c r="B13" s="26"/>
      <c r="C13" s="69" t="s">
        <v>63</v>
      </c>
      <c r="D13" s="70">
        <v>50</v>
      </c>
      <c r="E13" s="27"/>
      <c r="F13" s="71" t="s">
        <v>63</v>
      </c>
      <c r="G13" s="70">
        <v>50</v>
      </c>
      <c r="H13" s="5"/>
    </row>
    <row r="14" spans="1:8" s="4" customFormat="1" ht="15" customHeight="1" x14ac:dyDescent="0.25">
      <c r="A14" s="13"/>
      <c r="B14" s="26"/>
      <c r="C14" s="69" t="s">
        <v>64</v>
      </c>
      <c r="D14" s="70">
        <v>20</v>
      </c>
      <c r="E14" s="27"/>
      <c r="F14" s="71" t="s">
        <v>64</v>
      </c>
      <c r="G14" s="70">
        <v>20</v>
      </c>
      <c r="H14" s="26"/>
    </row>
    <row r="15" spans="1:8" s="4" customFormat="1" ht="15" customHeight="1" x14ac:dyDescent="0.25">
      <c r="A15" s="14"/>
      <c r="B15" s="26"/>
      <c r="C15" s="9" t="s">
        <v>103</v>
      </c>
      <c r="D15" s="68">
        <f>MAX(D8:D14)</f>
        <v>100</v>
      </c>
      <c r="E15" s="27"/>
      <c r="F15" s="9"/>
      <c r="G15" s="68">
        <f>MIN(G10:G14,10)</f>
        <v>10</v>
      </c>
      <c r="H15" s="26"/>
    </row>
    <row r="16" spans="1:8" s="4" customFormat="1" ht="15" customHeight="1" x14ac:dyDescent="0.25">
      <c r="A16" s="14"/>
      <c r="B16" s="26"/>
      <c r="C16" s="26"/>
      <c r="D16" s="26"/>
      <c r="E16" s="26"/>
      <c r="F16" s="26"/>
      <c r="G16" s="26"/>
      <c r="H16" s="26"/>
    </row>
    <row r="17" spans="1:1" s="4" customFormat="1" ht="15" customHeight="1" x14ac:dyDescent="0.25">
      <c r="A17" s="14"/>
    </row>
    <row r="18" spans="1:1" s="4" customFormat="1" ht="15" customHeight="1" x14ac:dyDescent="0.25">
      <c r="A18" s="15"/>
    </row>
    <row r="19" spans="1:1" s="4" customFormat="1" ht="15" customHeight="1" x14ac:dyDescent="0.25">
      <c r="A19" s="12"/>
    </row>
    <row r="20" spans="1:1" s="4" customFormat="1" ht="15" customHeight="1" x14ac:dyDescent="0.25">
      <c r="A20" s="14"/>
    </row>
    <row r="21" spans="1:1" s="4" customFormat="1" ht="15" customHeight="1" x14ac:dyDescent="0.25">
      <c r="A21" s="12"/>
    </row>
    <row r="22" spans="1:1" s="4" customFormat="1" ht="15" customHeight="1" x14ac:dyDescent="0.25">
      <c r="A22" s="12"/>
    </row>
    <row r="23" spans="1:1" s="4" customFormat="1" ht="15" customHeight="1" x14ac:dyDescent="0.25">
      <c r="A23" s="12"/>
    </row>
    <row r="24" spans="1:1" s="4" customFormat="1" ht="15" customHeight="1" x14ac:dyDescent="0.25">
      <c r="A24" s="12"/>
    </row>
    <row r="25" spans="1:1" s="4" customFormat="1" ht="15" customHeight="1" x14ac:dyDescent="0.25">
      <c r="A25" s="12"/>
    </row>
    <row r="27" spans="1:1" ht="15" customHeight="1" x14ac:dyDescent="0.25"/>
    <row r="28" spans="1:1" ht="15" customHeight="1" x14ac:dyDescent="0.25"/>
    <row r="29" spans="1:1" ht="15" customHeight="1" x14ac:dyDescent="0.25"/>
    <row r="30" spans="1:1" ht="15" customHeight="1" x14ac:dyDescent="0.25"/>
    <row r="31" spans="1:1" ht="15" customHeight="1" x14ac:dyDescent="0.25"/>
    <row r="32" spans="1:1" ht="15" customHeight="1" x14ac:dyDescent="0.25"/>
    <row r="33" spans="3:7" ht="15" customHeight="1" x14ac:dyDescent="0.25">
      <c r="C33" s="25"/>
      <c r="D33" s="26"/>
      <c r="E33" s="25"/>
      <c r="F33" s="25"/>
      <c r="G33" s="25"/>
    </row>
    <row r="39" spans="3:7" ht="15" customHeight="1" x14ac:dyDescent="0.25">
      <c r="C39" s="25"/>
      <c r="D39" s="26"/>
      <c r="E39" s="25"/>
      <c r="F39" s="25"/>
      <c r="G39" s="25"/>
    </row>
    <row r="40" spans="3:7" ht="15" customHeight="1" x14ac:dyDescent="0.25">
      <c r="C40" s="25"/>
      <c r="D40" s="26"/>
      <c r="E40" s="25"/>
      <c r="F40" s="25"/>
      <c r="G40" s="25"/>
    </row>
    <row r="41" spans="3:7" ht="15" customHeight="1" x14ac:dyDescent="0.25">
      <c r="C41" s="25"/>
      <c r="D41" s="26"/>
      <c r="E41" s="25"/>
      <c r="F41" s="25"/>
      <c r="G41" s="25"/>
    </row>
    <row r="42" spans="3:7" ht="15" customHeight="1" x14ac:dyDescent="0.25">
      <c r="C42" s="25"/>
      <c r="D42" s="26"/>
      <c r="E42" s="25"/>
      <c r="F42" s="25"/>
      <c r="G42" s="25"/>
    </row>
    <row r="43" spans="3:7" ht="15" customHeight="1" x14ac:dyDescent="0.25">
      <c r="C43" s="25"/>
      <c r="D43" s="26"/>
      <c r="E43" s="25"/>
      <c r="F43" s="25"/>
      <c r="G43" s="25"/>
    </row>
    <row r="44" spans="3:7" ht="15" customHeight="1" x14ac:dyDescent="0.25">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workbookViewId="0">
      <selection activeCell="D8" sqref="D8"/>
    </sheetView>
  </sheetViews>
  <sheetFormatPr defaultRowHeight="15" x14ac:dyDescent="0.25"/>
  <cols>
    <col min="1" max="1" width="12.7109375" customWidth="1"/>
    <col min="2" max="2" width="82.85546875" customWidth="1"/>
    <col min="3" max="3" width="29.140625" customWidth="1"/>
    <col min="4" max="4" width="15.140625" customWidth="1"/>
  </cols>
  <sheetData>
    <row r="1" spans="1:6" ht="60" customHeight="1" x14ac:dyDescent="0.25">
      <c r="A1" s="17" t="s">
        <v>105</v>
      </c>
    </row>
    <row r="2" spans="1:6" x14ac:dyDescent="0.25">
      <c r="A2" s="17" t="s">
        <v>106</v>
      </c>
    </row>
    <row r="3" spans="1:6" ht="33" x14ac:dyDescent="0.25">
      <c r="A3" s="17" t="s">
        <v>107</v>
      </c>
      <c r="C3" s="44"/>
      <c r="D3" s="56"/>
    </row>
    <row r="4" spans="1:6" ht="15" customHeight="1" x14ac:dyDescent="0.25">
      <c r="A4" s="19" t="s">
        <v>201</v>
      </c>
    </row>
    <row r="5" spans="1:6" x14ac:dyDescent="0.25">
      <c r="A5" s="17" t="s">
        <v>108</v>
      </c>
      <c r="C5" s="95" t="s">
        <v>105</v>
      </c>
      <c r="D5" s="95"/>
    </row>
    <row r="6" spans="1:6" ht="16.5" customHeight="1" x14ac:dyDescent="0.3">
      <c r="A6" s="17" t="s">
        <v>109</v>
      </c>
      <c r="C6" s="63" t="s">
        <v>118</v>
      </c>
      <c r="D6" s="84">
        <f ca="1">TODAY()</f>
        <v>43945</v>
      </c>
      <c r="F6" s="60" t="str">
        <f ca="1">IF(D6=TODAY(),"You got it!","")</f>
        <v>You got it!</v>
      </c>
    </row>
    <row r="7" spans="1:6" ht="16.5" customHeight="1" thickBot="1" x14ac:dyDescent="0.3">
      <c r="A7" s="19" t="s">
        <v>110</v>
      </c>
      <c r="C7" s="63" t="s">
        <v>119</v>
      </c>
      <c r="D7" s="84">
        <v>37842</v>
      </c>
    </row>
    <row r="8" spans="1:6" ht="16.5" customHeight="1" thickTop="1" thickBot="1" x14ac:dyDescent="0.3">
      <c r="A8" s="17" t="s">
        <v>111</v>
      </c>
      <c r="C8" s="63" t="s">
        <v>120</v>
      </c>
      <c r="D8" s="72">
        <f ca="1">D7-D6</f>
        <v>-6103</v>
      </c>
    </row>
    <row r="9" spans="1:6" ht="15.75" thickTop="1" x14ac:dyDescent="0.25">
      <c r="A9" s="17" t="s">
        <v>112</v>
      </c>
    </row>
    <row r="10" spans="1:6" ht="15" customHeight="1" thickBot="1" x14ac:dyDescent="0.3">
      <c r="A10" s="19" t="s">
        <v>113</v>
      </c>
      <c r="C10" s="63" t="s">
        <v>121</v>
      </c>
      <c r="D10" s="73"/>
    </row>
    <row r="11" spans="1:6" ht="15" customHeight="1" thickTop="1" thickBot="1" x14ac:dyDescent="0.3">
      <c r="A11" s="19" t="s">
        <v>114</v>
      </c>
      <c r="C11" s="63" t="s">
        <v>122</v>
      </c>
      <c r="D11" s="85">
        <f ca="1">D6+D10</f>
        <v>43945</v>
      </c>
    </row>
    <row r="12" spans="1:6" ht="15" customHeight="1" thickTop="1" x14ac:dyDescent="0.25">
      <c r="A12" s="19" t="s">
        <v>200</v>
      </c>
    </row>
    <row r="13" spans="1:6" x14ac:dyDescent="0.25">
      <c r="A13" s="17" t="s">
        <v>21</v>
      </c>
    </row>
    <row r="14" spans="1:6" x14ac:dyDescent="0.25">
      <c r="A14" s="17" t="s">
        <v>22</v>
      </c>
    </row>
    <row r="15" spans="1:6" x14ac:dyDescent="0.25">
      <c r="A15" s="17" t="s">
        <v>23</v>
      </c>
    </row>
    <row r="16" spans="1:6" x14ac:dyDescent="0.25">
      <c r="A16" s="17" t="s">
        <v>115</v>
      </c>
    </row>
    <row r="17" spans="1:4" x14ac:dyDescent="0.25">
      <c r="A17" s="17" t="s">
        <v>116</v>
      </c>
    </row>
    <row r="18" spans="1:4" x14ac:dyDescent="0.25">
      <c r="A18" s="17" t="s">
        <v>117</v>
      </c>
    </row>
    <row r="19" spans="1:4" x14ac:dyDescent="0.25">
      <c r="A19" s="17" t="s">
        <v>28</v>
      </c>
    </row>
    <row r="25" spans="1:4" ht="15" customHeight="1" x14ac:dyDescent="0.25">
      <c r="C25" s="44"/>
      <c r="D25" s="56"/>
    </row>
    <row r="27" spans="1:4" x14ac:dyDescent="0.25">
      <c r="C27" s="95" t="s">
        <v>111</v>
      </c>
      <c r="D27" s="95"/>
    </row>
    <row r="28" spans="1:4" x14ac:dyDescent="0.25">
      <c r="C28" s="63" t="s">
        <v>123</v>
      </c>
      <c r="D28" s="86">
        <f ca="1">NOW()</f>
        <v>43945.587147453705</v>
      </c>
    </row>
    <row r="31" spans="1:4" x14ac:dyDescent="0.25">
      <c r="C31" s="95" t="s">
        <v>124</v>
      </c>
      <c r="D31" s="95"/>
    </row>
    <row r="32" spans="1:4" x14ac:dyDescent="0.25">
      <c r="C32" s="63" t="s">
        <v>125</v>
      </c>
      <c r="D32" s="87">
        <v>0.33333333333333331</v>
      </c>
    </row>
    <row r="33" spans="3:4" x14ac:dyDescent="0.25">
      <c r="C33" s="63" t="s">
        <v>126</v>
      </c>
      <c r="D33" s="87">
        <v>0.5</v>
      </c>
    </row>
    <row r="34" spans="3:4" x14ac:dyDescent="0.25">
      <c r="C34" s="63" t="s">
        <v>127</v>
      </c>
      <c r="D34" s="87">
        <v>0.54166666666666663</v>
      </c>
    </row>
    <row r="35" spans="3:4" ht="15.75" thickBot="1" x14ac:dyDescent="0.3">
      <c r="C35" s="63" t="s">
        <v>128</v>
      </c>
      <c r="D35" s="87">
        <v>0.70833333333333337</v>
      </c>
    </row>
    <row r="36" spans="3:4" ht="16.5" thickTop="1" thickBot="1" x14ac:dyDescent="0.3">
      <c r="C36" s="63" t="s">
        <v>129</v>
      </c>
      <c r="D36" s="72">
        <f>((D35-D32)-(D34-D33))*24</f>
        <v>8.0000000000000018</v>
      </c>
    </row>
    <row r="37" spans="3:4" ht="15.75" thickTop="1" x14ac:dyDescent="0.25"/>
    <row r="45" spans="3:4" x14ac:dyDescent="0.25">
      <c r="C45" s="96" t="s">
        <v>130</v>
      </c>
      <c r="D45" s="96"/>
    </row>
    <row r="46" spans="3:4" x14ac:dyDescent="0.25">
      <c r="C46" s="74" t="s">
        <v>131</v>
      </c>
      <c r="D46" s="82">
        <v>43005</v>
      </c>
    </row>
    <row r="47" spans="3:4" x14ac:dyDescent="0.25">
      <c r="C47" s="74"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zoomScaleNormal="100" workbookViewId="0">
      <selection activeCell="F28" sqref="F28"/>
    </sheetView>
  </sheetViews>
  <sheetFormatPr defaultRowHeight="15" x14ac:dyDescent="0.2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x14ac:dyDescent="0.25">
      <c r="A1" s="17" t="s">
        <v>133</v>
      </c>
      <c r="C1" s="44"/>
      <c r="D1" s="56"/>
      <c r="E1" s="56"/>
      <c r="F1" s="56"/>
    </row>
    <row r="2" spans="1:6" x14ac:dyDescent="0.25">
      <c r="A2" s="17" t="s">
        <v>134</v>
      </c>
      <c r="C2" s="6" t="s">
        <v>143</v>
      </c>
      <c r="D2" s="6" t="s">
        <v>155</v>
      </c>
      <c r="E2" s="6" t="s">
        <v>164</v>
      </c>
      <c r="F2" s="6" t="s">
        <v>165</v>
      </c>
    </row>
    <row r="3" spans="1:6" x14ac:dyDescent="0.25">
      <c r="A3" s="17" t="s">
        <v>135</v>
      </c>
      <c r="C3" s="63" t="s">
        <v>144</v>
      </c>
      <c r="D3" s="63" t="s">
        <v>156</v>
      </c>
      <c r="E3" s="73" t="str">
        <f>D3&amp;", "&amp;C3</f>
        <v>Dobre, Alexandra</v>
      </c>
      <c r="F3" s="30" t="str">
        <f t="shared" ref="F3:F10" si="0">C3&amp;" "&amp;D3</f>
        <v>Alexandra Dobre</v>
      </c>
    </row>
    <row r="4" spans="1:6" x14ac:dyDescent="0.25">
      <c r="A4" s="17" t="s">
        <v>136</v>
      </c>
      <c r="C4" s="63" t="s">
        <v>145</v>
      </c>
      <c r="D4" s="63" t="s">
        <v>157</v>
      </c>
      <c r="E4" s="73" t="str">
        <f>+D4&amp;", "&amp;C4</f>
        <v>Costache, Andrei</v>
      </c>
      <c r="F4" s="30" t="str">
        <f t="shared" si="0"/>
        <v>Andrei Costache</v>
      </c>
    </row>
    <row r="5" spans="1:6" x14ac:dyDescent="0.25">
      <c r="A5" s="17" t="s">
        <v>137</v>
      </c>
      <c r="C5" s="63" t="s">
        <v>146</v>
      </c>
      <c r="D5" s="63" t="s">
        <v>158</v>
      </c>
      <c r="E5" s="73" t="str">
        <f t="shared" ref="E5:E10" si="1">D5&amp;", "&amp;C5</f>
        <v>Antonescu, Emil</v>
      </c>
      <c r="F5" s="30" t="str">
        <f t="shared" si="0"/>
        <v>Emil Antonescu</v>
      </c>
    </row>
    <row r="6" spans="1:6" x14ac:dyDescent="0.25">
      <c r="A6" s="17" t="s">
        <v>10</v>
      </c>
      <c r="C6" s="63" t="s">
        <v>147</v>
      </c>
      <c r="D6" s="63" t="s">
        <v>159</v>
      </c>
      <c r="E6" s="73" t="str">
        <f t="shared" si="1"/>
        <v>Florea, Magda</v>
      </c>
      <c r="F6" s="30" t="str">
        <f t="shared" si="0"/>
        <v>Magda Florea</v>
      </c>
    </row>
    <row r="7" spans="1:6" x14ac:dyDescent="0.25">
      <c r="A7" s="17" t="s">
        <v>22</v>
      </c>
      <c r="C7" s="63" t="s">
        <v>148</v>
      </c>
      <c r="D7" s="63" t="s">
        <v>160</v>
      </c>
      <c r="E7" s="73" t="str">
        <f t="shared" si="1"/>
        <v>Milea, Ștefan</v>
      </c>
      <c r="F7" s="30" t="str">
        <f t="shared" si="0"/>
        <v>Ștefan Milea</v>
      </c>
    </row>
    <row r="8" spans="1:6" x14ac:dyDescent="0.25">
      <c r="A8" s="17" t="s">
        <v>138</v>
      </c>
      <c r="C8" s="63" t="s">
        <v>149</v>
      </c>
      <c r="D8" s="63" t="s">
        <v>161</v>
      </c>
      <c r="E8" s="73" t="str">
        <f t="shared" si="1"/>
        <v>Munteanu, Iustin</v>
      </c>
      <c r="F8" s="30" t="str">
        <f t="shared" si="0"/>
        <v>Iustin Munteanu</v>
      </c>
    </row>
    <row r="9" spans="1:6" x14ac:dyDescent="0.25">
      <c r="A9" s="17" t="s">
        <v>139</v>
      </c>
      <c r="C9" s="63" t="s">
        <v>150</v>
      </c>
      <c r="D9" s="63" t="s">
        <v>162</v>
      </c>
      <c r="E9" s="73" t="str">
        <f t="shared" si="1"/>
        <v>Năstase, Daniel</v>
      </c>
      <c r="F9" s="30" t="str">
        <f t="shared" si="0"/>
        <v>Daniel Năstase</v>
      </c>
    </row>
    <row r="10" spans="1:6" ht="15" customHeight="1" x14ac:dyDescent="0.25">
      <c r="A10" s="19" t="s">
        <v>207</v>
      </c>
      <c r="C10" s="63" t="s">
        <v>151</v>
      </c>
      <c r="D10" s="63" t="s">
        <v>163</v>
      </c>
      <c r="E10" s="73" t="str">
        <f t="shared" si="1"/>
        <v>Moldovan, Marcela</v>
      </c>
      <c r="F10" s="30" t="str">
        <f t="shared" si="0"/>
        <v>Marcela Moldovan</v>
      </c>
    </row>
    <row r="11" spans="1:6" ht="15" customHeight="1" x14ac:dyDescent="0.25">
      <c r="A11" s="19" t="s">
        <v>208</v>
      </c>
    </row>
    <row r="12" spans="1:6" ht="15" customHeight="1" x14ac:dyDescent="0.25">
      <c r="A12" s="19" t="s">
        <v>209</v>
      </c>
    </row>
    <row r="13" spans="1:6" ht="15" customHeight="1" x14ac:dyDescent="0.25">
      <c r="A13" s="19" t="s">
        <v>140</v>
      </c>
    </row>
    <row r="14" spans="1:6" x14ac:dyDescent="0.25">
      <c r="A14" s="17" t="s">
        <v>23</v>
      </c>
    </row>
    <row r="15" spans="1:6" x14ac:dyDescent="0.25">
      <c r="A15" s="17" t="s">
        <v>141</v>
      </c>
    </row>
    <row r="16" spans="1:6" x14ac:dyDescent="0.25">
      <c r="A16" s="17" t="s">
        <v>142</v>
      </c>
    </row>
    <row r="17" spans="1:4" x14ac:dyDescent="0.25">
      <c r="A17" s="17" t="s">
        <v>28</v>
      </c>
    </row>
    <row r="21" spans="1:4" x14ac:dyDescent="0.25">
      <c r="D21" s="11"/>
    </row>
    <row r="27" spans="1:4" x14ac:dyDescent="0.25">
      <c r="C27" s="95" t="s">
        <v>152</v>
      </c>
      <c r="D27" s="95"/>
    </row>
    <row r="28" spans="1:4" x14ac:dyDescent="0.25">
      <c r="C28" s="63" t="s">
        <v>118</v>
      </c>
      <c r="D28" s="81">
        <f ca="1">TODAY()</f>
        <v>43945</v>
      </c>
    </row>
    <row r="29" spans="1:4" x14ac:dyDescent="0.25">
      <c r="C29" s="63" t="s">
        <v>123</v>
      </c>
      <c r="D29" s="86">
        <f ca="1">NOW()</f>
        <v>43945.587147453705</v>
      </c>
    </row>
    <row r="31" spans="1:4" x14ac:dyDescent="0.25">
      <c r="C31" s="96" t="s">
        <v>153</v>
      </c>
      <c r="D31" s="96"/>
    </row>
    <row r="32" spans="1:4" x14ac:dyDescent="0.25">
      <c r="C32" s="63" t="str">
        <f ca="1">C28&amp;" "&amp;D28</f>
        <v>Data de azi: 43945</v>
      </c>
      <c r="D32" s="63"/>
    </row>
    <row r="33" spans="3:4" x14ac:dyDescent="0.25">
      <c r="C33" s="63" t="str">
        <f ca="1">C29&amp;" "&amp;D29</f>
        <v>Ora curentă: 43945.5871474537</v>
      </c>
      <c r="D33" s="63"/>
    </row>
    <row r="35" spans="3:4" x14ac:dyDescent="0.25">
      <c r="C35" s="97" t="s">
        <v>154</v>
      </c>
      <c r="D35" s="97"/>
    </row>
    <row r="36" spans="3:4" x14ac:dyDescent="0.25">
      <c r="C36" s="30" t="str">
        <f ca="1">C28 &amp;" "&amp; TEXT(D28,"DD.MM.YYYY")</f>
        <v>Data de azi: 24.04.2020</v>
      </c>
      <c r="D36" s="30"/>
    </row>
    <row r="37" spans="3:4" x14ac:dyDescent="0.25">
      <c r="C37" s="30" t="str">
        <f ca="1">C29&amp;" "&amp;TEXT(D29,"H:MM")</f>
        <v>Ora curentă: 14:05</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workbookViewId="0">
      <selection activeCell="K9" sqref="K9:K10"/>
    </sheetView>
  </sheetViews>
  <sheetFormatPr defaultRowHeight="15" x14ac:dyDescent="0.25"/>
  <cols>
    <col min="1" max="1" width="12.7109375" customWidth="1"/>
    <col min="2" max="2" width="82.85546875" customWidth="1"/>
    <col min="3" max="3" width="17.140625" customWidth="1"/>
    <col min="4" max="4" width="26.140625" bestFit="1" customWidth="1"/>
  </cols>
  <sheetData>
    <row r="1" spans="1:6" ht="60" customHeight="1" x14ac:dyDescent="0.25">
      <c r="A1" s="17" t="s">
        <v>166</v>
      </c>
      <c r="D1" s="56"/>
    </row>
    <row r="2" spans="1:6" x14ac:dyDescent="0.25">
      <c r="A2" s="17" t="s">
        <v>167</v>
      </c>
      <c r="E2" s="20"/>
      <c r="F2" s="20"/>
    </row>
    <row r="3" spans="1:6" ht="15" customHeight="1" x14ac:dyDescent="0.25">
      <c r="A3" s="19" t="s">
        <v>202</v>
      </c>
      <c r="E3" s="20"/>
      <c r="F3" s="20"/>
    </row>
    <row r="4" spans="1:6" ht="15" customHeight="1" x14ac:dyDescent="0.25">
      <c r="A4" s="19" t="s">
        <v>168</v>
      </c>
      <c r="E4" s="20"/>
      <c r="F4" s="20"/>
    </row>
    <row r="5" spans="1:6" ht="15" customHeight="1" x14ac:dyDescent="0.25">
      <c r="A5" s="19" t="s">
        <v>203</v>
      </c>
      <c r="C5" s="61"/>
      <c r="E5" s="20"/>
      <c r="F5" s="20"/>
    </row>
    <row r="6" spans="1:6" ht="15" customHeight="1" x14ac:dyDescent="0.25">
      <c r="A6" s="19" t="s">
        <v>204</v>
      </c>
      <c r="E6" s="20"/>
      <c r="F6" s="20"/>
    </row>
    <row r="7" spans="1:6" x14ac:dyDescent="0.25">
      <c r="A7" s="17" t="s">
        <v>10</v>
      </c>
      <c r="C7" s="20"/>
      <c r="D7" s="20"/>
      <c r="E7" s="20"/>
      <c r="F7" s="20"/>
    </row>
    <row r="8" spans="1:6" x14ac:dyDescent="0.25">
      <c r="A8" s="17" t="s">
        <v>22</v>
      </c>
      <c r="C8" s="98" t="s">
        <v>166</v>
      </c>
      <c r="D8" s="98"/>
    </row>
    <row r="9" spans="1:6" ht="16.5" x14ac:dyDescent="0.3">
      <c r="A9" s="17" t="s">
        <v>169</v>
      </c>
      <c r="C9" s="75" t="s">
        <v>177</v>
      </c>
      <c r="D9" s="93" t="b">
        <v>1</v>
      </c>
    </row>
    <row r="10" spans="1:6" ht="16.5" x14ac:dyDescent="0.3">
      <c r="A10" s="17" t="s">
        <v>170</v>
      </c>
      <c r="C10" s="75" t="s">
        <v>178</v>
      </c>
      <c r="D10" s="93" t="b">
        <v>0</v>
      </c>
    </row>
    <row r="11" spans="1:6" ht="15" customHeight="1" thickBot="1" x14ac:dyDescent="0.3">
      <c r="A11" s="19" t="s">
        <v>205</v>
      </c>
      <c r="C11" s="20"/>
      <c r="D11" s="20"/>
    </row>
    <row r="12" spans="1:6" ht="15" customHeight="1" thickTop="1" thickBot="1" x14ac:dyDescent="0.3">
      <c r="A12" s="19" t="s">
        <v>206</v>
      </c>
      <c r="C12" s="29">
        <v>50</v>
      </c>
      <c r="D12" s="28" t="str">
        <f>IF(C12&lt;100,"Mai mic decât 100","Mai mare sau egal cu 100")</f>
        <v>Mai mic decât 100</v>
      </c>
    </row>
    <row r="13" spans="1:6" ht="15" customHeight="1" thickTop="1" x14ac:dyDescent="0.25">
      <c r="A13" s="19" t="s">
        <v>171</v>
      </c>
    </row>
    <row r="14" spans="1:6" x14ac:dyDescent="0.25">
      <c r="A14" s="17" t="s">
        <v>172</v>
      </c>
    </row>
    <row r="15" spans="1:6" ht="15" customHeight="1" x14ac:dyDescent="0.25">
      <c r="A15" s="19" t="s">
        <v>173</v>
      </c>
    </row>
    <row r="16" spans="1:6" x14ac:dyDescent="0.25">
      <c r="A16" s="17" t="s">
        <v>21</v>
      </c>
    </row>
    <row r="17" spans="1:6" x14ac:dyDescent="0.25">
      <c r="A17" s="17" t="s">
        <v>22</v>
      </c>
    </row>
    <row r="18" spans="1:6" x14ac:dyDescent="0.25">
      <c r="A18" s="17" t="s">
        <v>23</v>
      </c>
      <c r="C18" s="11"/>
    </row>
    <row r="19" spans="1:6" x14ac:dyDescent="0.25">
      <c r="A19" s="17" t="s">
        <v>174</v>
      </c>
    </row>
    <row r="20" spans="1:6" x14ac:dyDescent="0.25">
      <c r="A20" s="17" t="s">
        <v>175</v>
      </c>
    </row>
    <row r="21" spans="1:6" x14ac:dyDescent="0.25">
      <c r="A21" s="17" t="s">
        <v>176</v>
      </c>
    </row>
    <row r="22" spans="1:6" x14ac:dyDescent="0.25">
      <c r="A22" s="17" t="s">
        <v>28</v>
      </c>
    </row>
    <row r="26" spans="1:6" ht="15.75" thickBot="1" x14ac:dyDescent="0.3"/>
    <row r="27" spans="1:6" ht="15.75" thickBot="1" x14ac:dyDescent="0.3">
      <c r="C27" s="37" t="s">
        <v>59</v>
      </c>
      <c r="D27" s="38" t="s">
        <v>181</v>
      </c>
      <c r="E27" s="38" t="s">
        <v>186</v>
      </c>
      <c r="F27" s="38" t="s">
        <v>185</v>
      </c>
    </row>
    <row r="28" spans="1:6" x14ac:dyDescent="0.25">
      <c r="C28" s="39" t="s">
        <v>179</v>
      </c>
      <c r="D28" s="39">
        <v>2</v>
      </c>
      <c r="E28" s="89">
        <v>9.7607115856835538</v>
      </c>
      <c r="F28" s="89">
        <f>'Instrucțiunile IF'!$E$28:$E$29*'Instrucțiunile IF'!$D$28:$D$29</f>
        <v>19.521423171367108</v>
      </c>
    </row>
    <row r="29" spans="1:6" ht="15.75" thickBot="1" x14ac:dyDescent="0.3">
      <c r="C29" s="31" t="s">
        <v>180</v>
      </c>
      <c r="D29" s="31">
        <v>3</v>
      </c>
      <c r="E29" s="90">
        <v>3.4189202461080024</v>
      </c>
      <c r="F29" s="90">
        <f>'Instrucțiunile IF'!$E$28:$E$29*'Instrucțiunile IF'!$D$28:$D$29</f>
        <v>10.256760738324008</v>
      </c>
    </row>
    <row r="30" spans="1:6" x14ac:dyDescent="0.25">
      <c r="C30" s="20"/>
      <c r="D30" s="20"/>
      <c r="E30" s="20"/>
      <c r="F30" s="20"/>
    </row>
    <row r="31" spans="1:6" x14ac:dyDescent="0.25">
      <c r="C31" s="20"/>
      <c r="D31" s="20" t="s">
        <v>182</v>
      </c>
      <c r="E31" s="91">
        <f>SUM('Instrucțiunile IF'!$E$28:$E$29)</f>
        <v>13.179631831791557</v>
      </c>
      <c r="F31" s="91">
        <f>SUM('Instrucțiunile IF'!F28:F29)</f>
        <v>29.778183909691116</v>
      </c>
    </row>
    <row r="32" spans="1:6" ht="15.75" thickBot="1" x14ac:dyDescent="0.3">
      <c r="C32" s="20"/>
      <c r="D32" s="20"/>
      <c r="E32" s="20"/>
      <c r="F32" s="20"/>
    </row>
    <row r="33" spans="3:6" ht="16.5" thickTop="1" thickBot="1" x14ac:dyDescent="0.3">
      <c r="C33" s="20"/>
      <c r="D33" s="20" t="s">
        <v>183</v>
      </c>
      <c r="E33" s="29" t="s">
        <v>187</v>
      </c>
      <c r="F33" s="92">
        <f>IF(E33="Da",F31*ImpozitVânzări,0)</f>
        <v>2.456700172549517</v>
      </c>
    </row>
    <row r="34" spans="3:6" ht="16.5" thickTop="1" thickBot="1" x14ac:dyDescent="0.3">
      <c r="C34" s="20"/>
      <c r="D34" s="20"/>
      <c r="E34" s="20"/>
      <c r="F34" s="20"/>
    </row>
    <row r="35" spans="3:6" ht="16.5" thickTop="1" thickBot="1" x14ac:dyDescent="0.3">
      <c r="C35" s="20"/>
      <c r="D35" s="20" t="s">
        <v>184</v>
      </c>
      <c r="E35" s="29" t="s">
        <v>187</v>
      </c>
      <c r="F35" s="92">
        <f>IF(E35="Da",SUM(D28:D29)*1.25,0)</f>
        <v>6.25</v>
      </c>
    </row>
    <row r="36" spans="3:6" ht="15.75" thickTop="1" x14ac:dyDescent="0.25"/>
    <row r="37" spans="3:6" x14ac:dyDescent="0.25">
      <c r="D37" s="20" t="s">
        <v>185</v>
      </c>
      <c r="E37" s="20"/>
      <c r="F37" s="91">
        <f>SUM(F33,F31,F35)</f>
        <v>38.484884082240633</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zoomScaleNormal="100" workbookViewId="0"/>
  </sheetViews>
  <sheetFormatPr defaultColWidth="8.85546875" defaultRowHeight="15" customHeight="1" x14ac:dyDescent="0.25"/>
  <cols>
    <col min="1" max="1" width="8.85546875" style="8"/>
    <col min="2" max="2" width="95.140625" style="21" customWidth="1"/>
    <col min="3" max="16384" width="8.85546875" style="21"/>
  </cols>
  <sheetData>
    <row r="1" spans="1:2" ht="60" customHeight="1" x14ac:dyDescent="0.25">
      <c r="A1" s="8" t="s">
        <v>188</v>
      </c>
    </row>
    <row r="2" spans="1:2" s="22" customFormat="1" ht="15" customHeight="1" x14ac:dyDescent="0.3">
      <c r="A2" s="8" t="s">
        <v>189</v>
      </c>
      <c r="B2" s="21"/>
    </row>
    <row r="3" spans="1:2" s="22" customFormat="1" ht="15" customHeight="1" x14ac:dyDescent="0.3">
      <c r="A3" s="8" t="s">
        <v>190</v>
      </c>
      <c r="B3" s="21"/>
    </row>
    <row r="4" spans="1:2" s="23" customFormat="1" ht="15" customHeight="1" x14ac:dyDescent="0.25">
      <c r="A4" s="8" t="s">
        <v>191</v>
      </c>
      <c r="B4" s="21"/>
    </row>
    <row r="5" spans="1:2" s="23" customFormat="1" ht="15" customHeight="1" x14ac:dyDescent="0.25">
      <c r="A5" s="24" t="s">
        <v>192</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2020-04-24T11:09:48Z</dcterms:modified>
  <cp:category/>
  <cp:contentStatus/>
</cp:coreProperties>
</file>